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7" i="4" l="1"/>
  <c r="B79" i="4"/>
  <c r="A79" i="4"/>
  <c r="S77" i="4"/>
  <c r="P76" i="4"/>
  <c r="O76" i="4"/>
  <c r="S75" i="4"/>
  <c r="S74" i="4"/>
  <c r="S73" i="4"/>
  <c r="Q72" i="4"/>
  <c r="P72" i="4"/>
  <c r="P71" i="4" s="1"/>
  <c r="O72" i="4"/>
  <c r="S70" i="4"/>
  <c r="S69" i="4"/>
  <c r="S68" i="4"/>
  <c r="Q67" i="4"/>
  <c r="P67" i="4"/>
  <c r="S66" i="4"/>
  <c r="S65" i="4"/>
  <c r="S64" i="4"/>
  <c r="Q63" i="4"/>
  <c r="Q62" i="4" s="1"/>
  <c r="P63" i="4"/>
  <c r="S63" i="4" s="1"/>
  <c r="O62" i="4"/>
  <c r="S55" i="4"/>
  <c r="S54" i="4"/>
  <c r="S53" i="4"/>
  <c r="S52" i="4"/>
  <c r="Q51" i="4"/>
  <c r="Q50" i="4" s="1"/>
  <c r="P50" i="4"/>
  <c r="O50" i="4"/>
  <c r="S49" i="4"/>
  <c r="S48" i="4"/>
  <c r="S47" i="4"/>
  <c r="S46" i="4"/>
  <c r="S45" i="4"/>
  <c r="S44" i="4"/>
  <c r="S43" i="4"/>
  <c r="S42" i="4"/>
  <c r="Q41" i="4"/>
  <c r="S41" i="4" s="1"/>
  <c r="P41" i="4"/>
  <c r="P40" i="4" s="1"/>
  <c r="P56" i="4" s="1"/>
  <c r="O41" i="4"/>
  <c r="O40" i="4" s="1"/>
  <c r="S36" i="4"/>
  <c r="Q35" i="4"/>
  <c r="P35" i="4"/>
  <c r="O35" i="4"/>
  <c r="O28" i="4" s="1"/>
  <c r="S34" i="4"/>
  <c r="P33" i="4"/>
  <c r="O33" i="4"/>
  <c r="N33" i="4"/>
  <c r="N28" i="4" s="1"/>
  <c r="N37" i="4" s="1"/>
  <c r="N79" i="4" s="1"/>
  <c r="S32" i="4"/>
  <c r="Q31" i="4"/>
  <c r="P31" i="4"/>
  <c r="S31" i="4" s="1"/>
  <c r="S30" i="4"/>
  <c r="S29" i="4"/>
  <c r="Q29" i="4"/>
  <c r="Q28" i="4"/>
  <c r="P28" i="4"/>
  <c r="S24" i="4"/>
  <c r="S23" i="4"/>
  <c r="Q22" i="4"/>
  <c r="P22" i="4"/>
  <c r="O22" i="4"/>
  <c r="S21" i="4"/>
  <c r="S20" i="4"/>
  <c r="S19" i="4"/>
  <c r="Q18" i="4"/>
  <c r="Q13" i="4" s="1"/>
  <c r="Q12" i="4" s="1"/>
  <c r="Q37" i="4" s="1"/>
  <c r="P18" i="4"/>
  <c r="O18" i="4"/>
  <c r="S17" i="4"/>
  <c r="S16" i="4"/>
  <c r="S15" i="4"/>
  <c r="Q14" i="4"/>
  <c r="P14" i="4"/>
  <c r="P13" i="4" s="1"/>
  <c r="O14" i="4"/>
  <c r="S14" i="4" l="1"/>
  <c r="O13" i="4"/>
  <c r="O12" i="4" s="1"/>
  <c r="O37" i="4" s="1"/>
  <c r="P12" i="4"/>
  <c r="P37" i="4" s="1"/>
  <c r="P62" i="4"/>
  <c r="S72" i="4"/>
  <c r="S76" i="4"/>
  <c r="S18" i="4"/>
  <c r="S22" i="4"/>
  <c r="S33" i="4"/>
  <c r="S28" i="4" s="1"/>
  <c r="S35" i="4"/>
  <c r="Q40" i="4"/>
  <c r="Q56" i="4" s="1"/>
  <c r="S50" i="4"/>
  <c r="P61" i="4"/>
  <c r="P78" i="4" s="1"/>
  <c r="S62" i="4"/>
  <c r="S40" i="4"/>
  <c r="S56" i="4" s="1"/>
  <c r="Q71" i="4"/>
  <c r="Q61" i="4" s="1"/>
  <c r="Q78" i="4" s="1"/>
  <c r="Q79" i="4" s="1"/>
  <c r="S51" i="4"/>
  <c r="S67" i="4"/>
  <c r="O71" i="4"/>
  <c r="P79" i="4" l="1"/>
  <c r="P92" i="4" s="1"/>
  <c r="S13" i="4"/>
  <c r="S12" i="4" s="1"/>
  <c r="S37" i="4" s="1"/>
  <c r="O61" i="4"/>
  <c r="O78" i="4" s="1"/>
  <c r="O79" i="4" s="1"/>
  <c r="S71" i="4"/>
  <c r="S61" i="4" s="1"/>
  <c r="S78" i="4" s="1"/>
  <c r="S79" i="4" l="1"/>
  <c r="S97" i="4"/>
  <c r="S87" i="4"/>
  <c r="S91" i="4"/>
</calcChain>
</file>

<file path=xl/sharedStrings.xml><?xml version="1.0" encoding="utf-8"?>
<sst xmlns="http://schemas.openxmlformats.org/spreadsheetml/2006/main" count="229" uniqueCount="132">
  <si>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</si>
  <si>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</si>
  <si>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</si>
  <si>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</si>
  <si>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</si>
  <si>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</si>
  <si>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</si>
  <si>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</si>
  <si>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</si>
  <si>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</si>
  <si>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</si>
  <si>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</si>
  <si>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</si>
  <si>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</si>
  <si>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</si>
  <si>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</si>
  <si>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</si>
  <si>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</si>
  <si>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</si>
  <si>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</si>
  <si>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</si>
  <si>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</si>
  <si>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</si>
  <si>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</si>
  <si>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</si>
  <si>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</si>
  <si>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</si>
  <si>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</si>
  <si>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</si>
  <si>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</si>
  <si>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</si>
  <si>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</si>
  <si>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</si>
  <si>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</si>
  <si>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</si>
  <si>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І-IІ тоқсан                           2023 жыл</t>
  </si>
  <si>
    <t>IІ-тоқсан                                 2023 жыл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</si>
  <si>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</si>
  <si>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</si>
  <si>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</si>
  <si>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</si>
  <si>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</si>
  <si>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</si>
  <si>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</si>
  <si>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</si>
  <si>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</si>
  <si>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</si>
  <si>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</si>
  <si>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</si>
  <si>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</si>
  <si>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</si>
  <si>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</si>
  <si>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</si>
  <si>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</si>
  <si>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</si>
  <si>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</si>
  <si>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</si>
  <si>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</si>
  <si>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</si>
  <si>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</si>
  <si>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</si>
  <si>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</si>
  <si>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</si>
  <si>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</si>
  <si>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</si>
  <si>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</si>
  <si>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</si>
  <si>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</si>
  <si>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</si>
  <si>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</si>
  <si>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</si>
  <si>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</si>
  <si>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</si>
  <si>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</si>
  <si>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</si>
  <si>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</si>
  <si>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</si>
  <si>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</si>
  <si>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</si>
  <si>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</si>
  <si>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</si>
  <si>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</si>
  <si>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</si>
  <si>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</si>
  <si>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</si>
  <si>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</si>
  <si>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</si>
  <si>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</si>
  <si>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</si>
  <si>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</si>
  <si>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</si>
  <si>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</si>
  <si>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</si>
  <si>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</si>
  <si>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</si>
  <si>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</si>
  <si>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</si>
  <si>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</si>
  <si>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</si>
  <si>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</si>
  <si>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</si>
  <si>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</si>
  <si>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</si>
  <si>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«Жылумен жабдықтау саласындағы басқарудың тиімділігіне, сондай-ақ жылу энергиясын өндіру және беру объектілерінің тартылған қаржы қаражатын мақсатына сай пайдалануына мемлекеттік аудит жүргізу»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</si>
  <si>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</si>
  <si>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</si>
  <si>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</si>
  <si>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</si>
  <si>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</si>
  <si>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</si>
  <si>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</si>
  <si>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</si>
  <si>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</si>
  <si>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</si>
  <si>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</si>
  <si>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</si>
  <si>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</si>
  <si>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</si>
  <si>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</si>
  <si>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</si>
  <si>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</si>
  <si>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</si>
  <si>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</si>
  <si>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</si>
  <si>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</si>
  <si>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Шымкент қаласы бойынша тексеру комиссиясы төрағасының  2022 жылғы «26» желтоқсандағы №97-н/қ бұйрығына                                                                                                                                                                                               1-қосымша</t>
  </si>
  <si>
    <t>4.1</t>
  </si>
  <si>
    <t>4.2</t>
  </si>
  <si>
    <t>5</t>
  </si>
  <si>
    <t>6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</si>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</sst>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zoomScale="90" zoomScaleNormal="70" zoomScaleSheetLayoutView="90" workbookViewId="0">
      <pane ySplit="8" topLeftCell="A49" activePane="bottomLeft" state="frozen"/>
      <selection pane="bottomLeft" sqref="A1:A1048576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60" t="s">
        <v>125</v>
      </c>
      <c r="P1" s="160"/>
      <c r="Q1" s="160"/>
      <c r="R1" s="160"/>
      <c r="S1" s="160"/>
      <c r="T1" s="160"/>
      <c r="U1" s="157"/>
      <c r="V1" s="157"/>
    </row>
    <row r="2" spans="1:27" ht="13.5" customHeight="1" x14ac:dyDescent="0.25"/>
    <row r="3" spans="1:27" x14ac:dyDescent="0.25">
      <c r="A3" s="5"/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6"/>
    </row>
    <row r="4" spans="1:27" ht="12" customHeight="1" x14ac:dyDescent="0.25">
      <c r="A4" s="5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62" t="s">
        <v>1</v>
      </c>
      <c r="B6" s="163" t="s">
        <v>2</v>
      </c>
      <c r="C6" s="162" t="s">
        <v>3</v>
      </c>
      <c r="D6" s="162" t="s">
        <v>4</v>
      </c>
      <c r="E6" s="162" t="s">
        <v>5</v>
      </c>
      <c r="F6" s="162" t="s">
        <v>6</v>
      </c>
      <c r="G6" s="162"/>
      <c r="H6" s="162"/>
      <c r="I6" s="162" t="s">
        <v>7</v>
      </c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 t="s">
        <v>8</v>
      </c>
      <c r="U6" s="162" t="s">
        <v>95</v>
      </c>
    </row>
    <row r="7" spans="1:27" ht="30" customHeight="1" x14ac:dyDescent="0.25">
      <c r="A7" s="162"/>
      <c r="B7" s="164"/>
      <c r="C7" s="162"/>
      <c r="D7" s="162"/>
      <c r="E7" s="162"/>
      <c r="F7" s="162"/>
      <c r="G7" s="162"/>
      <c r="H7" s="162"/>
      <c r="I7" s="164" t="s">
        <v>9</v>
      </c>
      <c r="J7" s="165" t="s">
        <v>10</v>
      </c>
      <c r="K7" s="165" t="s">
        <v>11</v>
      </c>
      <c r="L7" s="165" t="s">
        <v>12</v>
      </c>
      <c r="M7" s="168" t="s">
        <v>13</v>
      </c>
      <c r="N7" s="170" t="s">
        <v>14</v>
      </c>
      <c r="O7" s="172" t="s">
        <v>15</v>
      </c>
      <c r="P7" s="172" t="s">
        <v>16</v>
      </c>
      <c r="Q7" s="172" t="s">
        <v>17</v>
      </c>
      <c r="R7" s="172" t="s">
        <v>18</v>
      </c>
      <c r="S7" s="165" t="s">
        <v>19</v>
      </c>
      <c r="T7" s="162"/>
      <c r="U7" s="162"/>
    </row>
    <row r="8" spans="1:27" ht="52.5" customHeight="1" x14ac:dyDescent="0.25">
      <c r="A8" s="162"/>
      <c r="B8" s="165"/>
      <c r="C8" s="162"/>
      <c r="D8" s="162"/>
      <c r="E8" s="162"/>
      <c r="F8" s="159" t="s">
        <v>20</v>
      </c>
      <c r="G8" s="159" t="s">
        <v>21</v>
      </c>
      <c r="H8" s="159" t="s">
        <v>22</v>
      </c>
      <c r="I8" s="165"/>
      <c r="J8" s="162"/>
      <c r="K8" s="162"/>
      <c r="L8" s="162"/>
      <c r="M8" s="169"/>
      <c r="N8" s="171"/>
      <c r="O8" s="173"/>
      <c r="P8" s="173"/>
      <c r="Q8" s="173"/>
      <c r="R8" s="173"/>
      <c r="S8" s="162"/>
      <c r="T8" s="162"/>
      <c r="U8" s="162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74" t="s">
        <v>23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93"/>
    </row>
    <row r="11" spans="1:27" s="63" customFormat="1" ht="15.75" customHeight="1" x14ac:dyDescent="0.25">
      <c r="A11" s="166" t="s">
        <v>45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</row>
    <row r="12" spans="1:27" s="10" customFormat="1" ht="96.75" customHeight="1" x14ac:dyDescent="0.25">
      <c r="A12" s="24" t="s">
        <v>102</v>
      </c>
      <c r="B12" s="25"/>
      <c r="C12" s="25" t="s">
        <v>105</v>
      </c>
      <c r="D12" s="25" t="s">
        <v>104</v>
      </c>
      <c r="E12" s="100" t="s">
        <v>103</v>
      </c>
      <c r="F12" s="15" t="s">
        <v>115</v>
      </c>
      <c r="G12" s="15" t="s">
        <v>35</v>
      </c>
      <c r="H12" s="15" t="s">
        <v>36</v>
      </c>
      <c r="I12" s="16"/>
      <c r="J12" s="26"/>
      <c r="K12" s="18"/>
      <c r="L12" s="26"/>
      <c r="M12" s="27"/>
      <c r="N12" s="28"/>
      <c r="O12" s="28">
        <f>+O13+O22</f>
        <v>12468.18</v>
      </c>
      <c r="P12" s="28">
        <f>+P13+P22</f>
        <v>7540.1849999999995</v>
      </c>
      <c r="Q12" s="28">
        <f>+Q13+Q22</f>
        <v>4997.74</v>
      </c>
      <c r="R12" s="28"/>
      <c r="S12" s="28">
        <f>+S13+S22</f>
        <v>25006.105</v>
      </c>
      <c r="T12" s="15" t="s">
        <v>32</v>
      </c>
      <c r="U12" s="23" t="s">
        <v>96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37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111</v>
      </c>
      <c r="M13" s="32"/>
      <c r="N13" s="33"/>
      <c r="O13" s="20">
        <f>+O14+O18</f>
        <v>11868.18</v>
      </c>
      <c r="P13" s="20">
        <f>+P14+P18</f>
        <v>6240.7860000000001</v>
      </c>
      <c r="Q13" s="20">
        <f t="shared" ref="Q13" si="0">+Q14+Q18</f>
        <v>4041.5010000000002</v>
      </c>
      <c r="R13" s="20"/>
      <c r="S13" s="22">
        <f t="shared" ref="S13:S16" si="1">+Q13+P13+O13</f>
        <v>22150.467000000001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110</v>
      </c>
      <c r="K14" s="30" t="s">
        <v>107</v>
      </c>
      <c r="L14" s="31" t="s">
        <v>106</v>
      </c>
      <c r="M14" s="32"/>
      <c r="N14" s="33"/>
      <c r="O14" s="20">
        <f>SUM(O15:O17)</f>
        <v>7946.973</v>
      </c>
      <c r="P14" s="20">
        <f t="shared" ref="P14:Q14" si="2">SUM(P15:P17)</f>
        <v>4280.7849999999999</v>
      </c>
      <c r="Q14" s="20">
        <f t="shared" si="2"/>
        <v>641.50099999999998</v>
      </c>
      <c r="R14" s="20"/>
      <c r="S14" s="22">
        <f t="shared" si="1"/>
        <v>12869.259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109</v>
      </c>
      <c r="L15" s="40" t="s">
        <v>108</v>
      </c>
      <c r="M15" s="41"/>
      <c r="N15" s="42"/>
      <c r="O15" s="43">
        <v>1172.171</v>
      </c>
      <c r="P15" s="43">
        <v>2630.6170000000002</v>
      </c>
      <c r="Q15" s="43"/>
      <c r="R15" s="44"/>
      <c r="S15" s="45">
        <f t="shared" si="1"/>
        <v>3802.7880000000005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74</v>
      </c>
      <c r="L16" s="144" t="s">
        <v>53</v>
      </c>
      <c r="M16" s="32"/>
      <c r="N16" s="33"/>
      <c r="O16" s="43">
        <v>5345.3090000000002</v>
      </c>
      <c r="P16" s="43">
        <v>17.559999999999999</v>
      </c>
      <c r="Q16" s="144"/>
      <c r="R16" s="144"/>
      <c r="S16" s="45">
        <f t="shared" si="1"/>
        <v>5362.8690000000006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40</v>
      </c>
      <c r="L17" s="40" t="s">
        <v>41</v>
      </c>
      <c r="M17" s="32"/>
      <c r="N17" s="33"/>
      <c r="O17" s="43">
        <v>1429.4929999999999</v>
      </c>
      <c r="P17" s="43">
        <v>1632.6079999999999</v>
      </c>
      <c r="Q17" s="43">
        <v>641.50099999999998</v>
      </c>
      <c r="R17" s="40"/>
      <c r="S17" s="45">
        <f>+Q17+P17+O17</f>
        <v>3703.6019999999999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110</v>
      </c>
      <c r="K18" s="30" t="s">
        <v>112</v>
      </c>
      <c r="L18" s="31" t="s">
        <v>113</v>
      </c>
      <c r="M18" s="32"/>
      <c r="N18" s="33"/>
      <c r="O18" s="20">
        <f>SUM(O19:O21)</f>
        <v>3921.2070000000003</v>
      </c>
      <c r="P18" s="20">
        <f t="shared" ref="P18:Q18" si="3">SUM(P19:P21)</f>
        <v>1960.001</v>
      </c>
      <c r="Q18" s="20">
        <f t="shared" si="3"/>
        <v>3400</v>
      </c>
      <c r="R18" s="40"/>
      <c r="S18" s="22">
        <f t="shared" ref="S18:S21" si="4">+Q18+P18+O18</f>
        <v>9281.2080000000005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109</v>
      </c>
      <c r="L19" s="40" t="s">
        <v>108</v>
      </c>
      <c r="M19" s="32"/>
      <c r="N19" s="33"/>
      <c r="O19" s="43">
        <v>380.43599999999998</v>
      </c>
      <c r="P19" s="40"/>
      <c r="Q19" s="40"/>
      <c r="R19" s="40"/>
      <c r="S19" s="45">
        <f t="shared" si="4"/>
        <v>380.43599999999998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74</v>
      </c>
      <c r="L20" s="144" t="s">
        <v>53</v>
      </c>
      <c r="M20" s="32"/>
      <c r="N20" s="33"/>
      <c r="O20" s="43">
        <v>2490.7710000000002</v>
      </c>
      <c r="P20" s="40"/>
      <c r="Q20" s="40"/>
      <c r="R20" s="40"/>
      <c r="S20" s="45">
        <f t="shared" si="4"/>
        <v>2490.7710000000002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40</v>
      </c>
      <c r="L21" s="40" t="s">
        <v>41</v>
      </c>
      <c r="M21" s="32"/>
      <c r="N21" s="33"/>
      <c r="O21" s="43">
        <v>1050</v>
      </c>
      <c r="P21" s="43">
        <v>1960.001</v>
      </c>
      <c r="Q21" s="43">
        <v>3400</v>
      </c>
      <c r="R21" s="40"/>
      <c r="S21" s="45">
        <f t="shared" si="4"/>
        <v>6410.0010000000002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114</v>
      </c>
      <c r="C22" s="145"/>
      <c r="D22" s="148"/>
      <c r="E22" s="149"/>
      <c r="F22" s="149"/>
      <c r="G22" s="149"/>
      <c r="H22" s="149"/>
      <c r="I22" s="148"/>
      <c r="J22" s="148"/>
      <c r="K22" s="14" t="s">
        <v>110</v>
      </c>
      <c r="L22" s="31" t="s">
        <v>111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5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117</v>
      </c>
      <c r="L23" s="40" t="s">
        <v>119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118</v>
      </c>
      <c r="L24" s="40" t="s">
        <v>120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105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99</v>
      </c>
    </row>
    <row r="27" spans="1:27" s="12" customFormat="1" ht="20.25" customHeight="1" x14ac:dyDescent="0.25">
      <c r="A27" s="166" t="s">
        <v>101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94"/>
      <c r="V27" s="11"/>
    </row>
    <row r="28" spans="1:27" s="10" customFormat="1" ht="66.75" customHeight="1" x14ac:dyDescent="0.25">
      <c r="A28" s="24" t="s">
        <v>46</v>
      </c>
      <c r="B28" s="25"/>
      <c r="C28" s="25" t="s">
        <v>105</v>
      </c>
      <c r="D28" s="25" t="s">
        <v>104</v>
      </c>
      <c r="E28" s="25" t="s">
        <v>34</v>
      </c>
      <c r="F28" s="15" t="s">
        <v>28</v>
      </c>
      <c r="G28" s="15" t="s">
        <v>35</v>
      </c>
      <c r="H28" s="15" t="s">
        <v>36</v>
      </c>
      <c r="I28" s="16" t="s">
        <v>49</v>
      </c>
      <c r="J28" s="26"/>
      <c r="K28" s="18"/>
      <c r="L28" s="26"/>
      <c r="M28" s="27"/>
      <c r="N28" s="28">
        <f>+N29+N31+N33+N35</f>
        <v>24</v>
      </c>
      <c r="O28" s="28">
        <f t="shared" ref="O28:Q28" si="6">+O29+O31+O33+O35</f>
        <v>21.616</v>
      </c>
      <c r="P28" s="28">
        <f t="shared" si="6"/>
        <v>84.775000000000006</v>
      </c>
      <c r="Q28" s="28">
        <f t="shared" si="6"/>
        <v>1963.1760000000002</v>
      </c>
      <c r="R28" s="28"/>
      <c r="S28" s="28">
        <f>+S29+S31+S33+S35</f>
        <v>2093.567</v>
      </c>
      <c r="T28" s="15" t="s">
        <v>32</v>
      </c>
      <c r="U28" s="23" t="s">
        <v>96</v>
      </c>
      <c r="V28" s="29"/>
      <c r="W28" s="29"/>
      <c r="X28" s="29"/>
      <c r="Y28" s="29"/>
      <c r="Z28" s="29"/>
      <c r="AA28" s="29"/>
    </row>
    <row r="29" spans="1:27" s="35" customFormat="1" ht="57" x14ac:dyDescent="0.25">
      <c r="A29" s="30"/>
      <c r="B29" s="101" t="s">
        <v>37</v>
      </c>
      <c r="C29" s="25"/>
      <c r="D29" s="25"/>
      <c r="E29" s="25"/>
      <c r="F29" s="25"/>
      <c r="G29" s="25"/>
      <c r="H29" s="25"/>
      <c r="I29" s="14"/>
      <c r="J29" s="14"/>
      <c r="K29" s="30" t="s">
        <v>38</v>
      </c>
      <c r="L29" s="31" t="s">
        <v>39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7">+Q29+P29+O29</f>
        <v>1875.8420000000001</v>
      </c>
      <c r="T29" s="25"/>
      <c r="U29" s="95"/>
      <c r="V29" s="34"/>
      <c r="W29" s="34"/>
      <c r="X29" s="34"/>
      <c r="Y29" s="34"/>
      <c r="Z29" s="34"/>
      <c r="AA29" s="34"/>
    </row>
    <row r="30" spans="1:27" s="47" customFormat="1" ht="30" x14ac:dyDescent="0.25">
      <c r="A30" s="36"/>
      <c r="B30" s="102"/>
      <c r="C30" s="37"/>
      <c r="D30" s="37"/>
      <c r="E30" s="37"/>
      <c r="F30" s="37"/>
      <c r="G30" s="37"/>
      <c r="H30" s="37"/>
      <c r="I30" s="38"/>
      <c r="J30" s="38"/>
      <c r="K30" s="39" t="s">
        <v>40</v>
      </c>
      <c r="L30" s="40" t="s">
        <v>41</v>
      </c>
      <c r="M30" s="41"/>
      <c r="N30" s="42"/>
      <c r="O30" s="43"/>
      <c r="P30" s="43"/>
      <c r="Q30" s="43">
        <v>1875.8420000000001</v>
      </c>
      <c r="R30" s="44"/>
      <c r="S30" s="45">
        <f t="shared" si="7"/>
        <v>1875.8420000000001</v>
      </c>
      <c r="T30" s="37"/>
      <c r="U30" s="96"/>
      <c r="V30" s="46"/>
      <c r="W30" s="46"/>
      <c r="X30" s="46"/>
      <c r="Y30" s="46"/>
      <c r="Z30" s="46"/>
      <c r="AA30" s="46"/>
    </row>
    <row r="31" spans="1:27" s="35" customFormat="1" ht="57" x14ac:dyDescent="0.25">
      <c r="A31" s="30"/>
      <c r="B31" s="103" t="s">
        <v>42</v>
      </c>
      <c r="C31" s="25"/>
      <c r="D31" s="25"/>
      <c r="E31" s="25"/>
      <c r="F31" s="25"/>
      <c r="G31" s="25"/>
      <c r="H31" s="25"/>
      <c r="I31" s="14"/>
      <c r="J31" s="14"/>
      <c r="K31" s="30" t="s">
        <v>38</v>
      </c>
      <c r="L31" s="31" t="s">
        <v>39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7"/>
        <v>67.73</v>
      </c>
      <c r="T31" s="25"/>
      <c r="U31" s="95"/>
      <c r="V31" s="34"/>
      <c r="W31" s="34"/>
      <c r="X31" s="34"/>
      <c r="Y31" s="34"/>
      <c r="Z31" s="34"/>
      <c r="AA31" s="34"/>
    </row>
    <row r="32" spans="1:27" s="10" customFormat="1" ht="33.75" customHeight="1" x14ac:dyDescent="0.25">
      <c r="A32" s="36"/>
      <c r="B32" s="102"/>
      <c r="C32" s="48"/>
      <c r="D32" s="48"/>
      <c r="E32" s="48"/>
      <c r="F32" s="48"/>
      <c r="G32" s="48"/>
      <c r="H32" s="48"/>
      <c r="I32" s="38"/>
      <c r="J32" s="38"/>
      <c r="K32" s="39" t="s">
        <v>40</v>
      </c>
      <c r="L32" s="40" t="s">
        <v>41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7"/>
        <v>67.73</v>
      </c>
      <c r="T32" s="48"/>
      <c r="U32" s="97"/>
      <c r="V32" s="29"/>
      <c r="W32" s="29"/>
      <c r="X32" s="29"/>
      <c r="Y32" s="29"/>
      <c r="Z32" s="29"/>
      <c r="AA32" s="29"/>
    </row>
    <row r="33" spans="1:27" s="52" customFormat="1" ht="57" x14ac:dyDescent="0.25">
      <c r="A33" s="30"/>
      <c r="B33" s="101" t="s">
        <v>25</v>
      </c>
      <c r="C33" s="49"/>
      <c r="D33" s="49"/>
      <c r="E33" s="49"/>
      <c r="F33" s="49"/>
      <c r="G33" s="49"/>
      <c r="H33" s="49"/>
      <c r="I33" s="14"/>
      <c r="J33" s="14"/>
      <c r="K33" s="30" t="s">
        <v>38</v>
      </c>
      <c r="L33" s="31" t="s">
        <v>39</v>
      </c>
      <c r="M33" s="32"/>
      <c r="N33" s="20">
        <f t="shared" ref="N33:O33" si="8">SUM(N34:N34)</f>
        <v>24</v>
      </c>
      <c r="O33" s="20">
        <f t="shared" si="8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98"/>
      <c r="V33" s="51"/>
      <c r="W33" s="51"/>
      <c r="X33" s="51"/>
      <c r="Y33" s="51"/>
      <c r="Z33" s="51"/>
      <c r="AA33" s="51"/>
    </row>
    <row r="34" spans="1:27" s="10" customFormat="1" ht="30" x14ac:dyDescent="0.25">
      <c r="A34" s="30"/>
      <c r="B34" s="102"/>
      <c r="C34" s="48"/>
      <c r="D34" s="48"/>
      <c r="E34" s="48"/>
      <c r="F34" s="48"/>
      <c r="G34" s="48"/>
      <c r="H34" s="48"/>
      <c r="I34" s="38"/>
      <c r="J34" s="38"/>
      <c r="K34" s="39" t="s">
        <v>40</v>
      </c>
      <c r="L34" s="40" t="s">
        <v>41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97"/>
      <c r="V34" s="29"/>
      <c r="W34" s="29"/>
      <c r="X34" s="29"/>
      <c r="Y34" s="29"/>
      <c r="Z34" s="29"/>
      <c r="AA34" s="29"/>
    </row>
    <row r="35" spans="1:27" s="52" customFormat="1" ht="57" x14ac:dyDescent="0.25">
      <c r="A35" s="30"/>
      <c r="B35" s="101" t="s">
        <v>43</v>
      </c>
      <c r="C35" s="49"/>
      <c r="D35" s="49"/>
      <c r="E35" s="49"/>
      <c r="F35" s="49"/>
      <c r="G35" s="49"/>
      <c r="H35" s="49"/>
      <c r="I35" s="14"/>
      <c r="J35" s="14"/>
      <c r="K35" s="30" t="s">
        <v>38</v>
      </c>
      <c r="L35" s="31" t="s">
        <v>39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7"/>
        <v>111.59500000000001</v>
      </c>
      <c r="T35" s="49"/>
      <c r="U35" s="98"/>
      <c r="V35" s="51"/>
      <c r="W35" s="51"/>
      <c r="X35" s="51"/>
      <c r="Y35" s="51"/>
      <c r="Z35" s="51"/>
      <c r="AA35" s="51"/>
    </row>
    <row r="36" spans="1:27" s="10" customFormat="1" ht="30" x14ac:dyDescent="0.25">
      <c r="A36" s="30"/>
      <c r="B36" s="102"/>
      <c r="C36" s="48"/>
      <c r="D36" s="48"/>
      <c r="E36" s="48"/>
      <c r="F36" s="48"/>
      <c r="G36" s="48"/>
      <c r="H36" s="48"/>
      <c r="I36" s="38"/>
      <c r="J36" s="38"/>
      <c r="K36" s="39" t="s">
        <v>40</v>
      </c>
      <c r="L36" s="40" t="s">
        <v>41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7"/>
        <v>111.59500000000001</v>
      </c>
      <c r="T36" s="48"/>
      <c r="U36" s="97"/>
      <c r="V36" s="29"/>
      <c r="W36" s="29"/>
      <c r="X36" s="29"/>
      <c r="Y36" s="29"/>
      <c r="Z36" s="29"/>
      <c r="AA36" s="29"/>
    </row>
    <row r="37" spans="1:27" s="61" customFormat="1" x14ac:dyDescent="0.25">
      <c r="A37" s="55">
        <v>3</v>
      </c>
      <c r="B37" s="72">
        <v>7</v>
      </c>
      <c r="C37" s="184" t="s">
        <v>44</v>
      </c>
      <c r="D37" s="184"/>
      <c r="E37" s="184"/>
      <c r="F37" s="184"/>
      <c r="G37" s="184"/>
      <c r="H37" s="184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9">O12+O26+O28</f>
        <v>12489.796</v>
      </c>
      <c r="P37" s="59">
        <f t="shared" si="9"/>
        <v>7624.9599999999991</v>
      </c>
      <c r="Q37" s="59">
        <f t="shared" si="9"/>
        <v>6960.9160000000002</v>
      </c>
      <c r="R37" s="59"/>
      <c r="S37" s="59">
        <f>S12+S26+S28</f>
        <v>27099.671999999999</v>
      </c>
      <c r="T37" s="60"/>
      <c r="U37" s="60"/>
    </row>
    <row r="38" spans="1:27" s="62" customFormat="1" ht="15.75" customHeight="1" x14ac:dyDescent="0.25">
      <c r="A38" s="185" t="s">
        <v>121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</row>
    <row r="39" spans="1:27" s="63" customFormat="1" ht="15.75" customHeight="1" x14ac:dyDescent="0.25">
      <c r="A39" s="166" t="s">
        <v>45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</row>
    <row r="40" spans="1:27" s="10" customFormat="1" ht="83.25" customHeight="1" x14ac:dyDescent="0.25">
      <c r="A40" s="24" t="s">
        <v>62</v>
      </c>
      <c r="B40" s="25"/>
      <c r="C40" s="25" t="s">
        <v>105</v>
      </c>
      <c r="D40" s="25" t="s">
        <v>116</v>
      </c>
      <c r="E40" s="25" t="s">
        <v>124</v>
      </c>
      <c r="F40" s="104" t="s">
        <v>86</v>
      </c>
      <c r="G40" s="15" t="s">
        <v>87</v>
      </c>
      <c r="H40" s="15" t="s">
        <v>88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0">+P41+P50</f>
        <v>10363.754999999999</v>
      </c>
      <c r="Q40" s="22">
        <f t="shared" si="10"/>
        <v>10031.272000000001</v>
      </c>
      <c r="R40" s="15"/>
      <c r="S40" s="64">
        <f>+O40+P40+Q40</f>
        <v>24490.039000000001</v>
      </c>
      <c r="T40" s="23"/>
      <c r="U40" s="23" t="s">
        <v>97</v>
      </c>
      <c r="V40" s="29"/>
      <c r="W40" s="29"/>
      <c r="X40" s="29"/>
      <c r="Y40" s="29"/>
      <c r="Z40" s="29"/>
      <c r="AA40" s="29"/>
    </row>
    <row r="41" spans="1:27" s="67" customFormat="1" ht="42.75" x14ac:dyDescent="0.25">
      <c r="A41" s="30" t="s">
        <v>126</v>
      </c>
      <c r="B41" s="25" t="s">
        <v>47</v>
      </c>
      <c r="C41" s="105"/>
      <c r="D41" s="105"/>
      <c r="E41" s="106"/>
      <c r="F41" s="106"/>
      <c r="G41" s="106"/>
      <c r="H41" s="106"/>
      <c r="I41" s="14"/>
      <c r="J41" s="14"/>
      <c r="K41" s="24" t="s">
        <v>48</v>
      </c>
      <c r="L41" s="25"/>
      <c r="M41" s="15"/>
      <c r="N41" s="53"/>
      <c r="O41" s="20">
        <f>+O42+O46+O47+O48+O49</f>
        <v>4043.6010000000001</v>
      </c>
      <c r="P41" s="20">
        <f t="shared" ref="P41:Q41" si="11">+P42+P46+P47+P48+P49</f>
        <v>10264.864</v>
      </c>
      <c r="Q41" s="20">
        <f t="shared" si="11"/>
        <v>9909.8060000000005</v>
      </c>
      <c r="R41" s="15"/>
      <c r="S41" s="64">
        <f>+Q41+P41+O41</f>
        <v>24218.270999999997</v>
      </c>
      <c r="T41" s="65"/>
      <c r="U41" s="99"/>
      <c r="V41" s="66"/>
      <c r="W41" s="66"/>
      <c r="X41" s="66"/>
      <c r="Y41" s="66"/>
      <c r="Z41" s="66"/>
      <c r="AA41" s="66"/>
    </row>
    <row r="42" spans="1:27" s="70" customFormat="1" ht="60" x14ac:dyDescent="0.25">
      <c r="A42" s="30"/>
      <c r="B42" s="102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50</v>
      </c>
      <c r="L42" s="37" t="s">
        <v>51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2">+Q42+P42+O42</f>
        <v>1637.2950000000001</v>
      </c>
      <c r="T42" s="65"/>
      <c r="U42" s="99"/>
      <c r="V42" s="69"/>
      <c r="W42" s="69"/>
      <c r="X42" s="69"/>
      <c r="Y42" s="69"/>
      <c r="Z42" s="69"/>
      <c r="AA42" s="69"/>
    </row>
    <row r="43" spans="1:27" s="70" customFormat="1" ht="30" x14ac:dyDescent="0.25">
      <c r="A43" s="30"/>
      <c r="B43" s="102"/>
      <c r="C43" s="37"/>
      <c r="D43" s="37"/>
      <c r="E43" s="37"/>
      <c r="F43" s="37"/>
      <c r="G43" s="37"/>
      <c r="H43" s="37"/>
      <c r="I43" s="38" t="s">
        <v>73</v>
      </c>
      <c r="J43" s="38"/>
      <c r="K43" s="36" t="s">
        <v>74</v>
      </c>
      <c r="L43" s="107" t="s">
        <v>53</v>
      </c>
      <c r="M43" s="15"/>
      <c r="N43" s="53"/>
      <c r="O43" s="43"/>
      <c r="P43" s="43"/>
      <c r="Q43" s="43">
        <v>3.92</v>
      </c>
      <c r="R43" s="15"/>
      <c r="S43" s="68">
        <f t="shared" si="12"/>
        <v>3.92</v>
      </c>
      <c r="T43" s="65"/>
      <c r="U43" s="99"/>
      <c r="V43" s="69"/>
      <c r="W43" s="69"/>
      <c r="X43" s="69"/>
      <c r="Y43" s="69"/>
      <c r="Z43" s="69"/>
      <c r="AA43" s="69"/>
    </row>
    <row r="44" spans="1:27" s="70" customFormat="1" ht="30" x14ac:dyDescent="0.25">
      <c r="A44" s="30"/>
      <c r="B44" s="102"/>
      <c r="C44" s="37"/>
      <c r="D44" s="37"/>
      <c r="E44" s="37"/>
      <c r="F44" s="37"/>
      <c r="G44" s="37"/>
      <c r="H44" s="37"/>
      <c r="I44" s="38" t="s">
        <v>49</v>
      </c>
      <c r="J44" s="38"/>
      <c r="K44" s="36" t="s">
        <v>40</v>
      </c>
      <c r="L44" s="107" t="s">
        <v>41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2"/>
        <v>1627.8870000000002</v>
      </c>
      <c r="T44" s="65"/>
      <c r="U44" s="99"/>
      <c r="V44" s="69"/>
      <c r="W44" s="69"/>
      <c r="X44" s="69"/>
      <c r="Y44" s="69"/>
      <c r="Z44" s="69"/>
      <c r="AA44" s="69"/>
    </row>
    <row r="45" spans="1:27" s="70" customFormat="1" ht="45" x14ac:dyDescent="0.25">
      <c r="A45" s="30"/>
      <c r="B45" s="102"/>
      <c r="C45" s="37"/>
      <c r="D45" s="37"/>
      <c r="E45" s="37"/>
      <c r="F45" s="37"/>
      <c r="G45" s="37"/>
      <c r="H45" s="37"/>
      <c r="I45" s="108" t="s">
        <v>75</v>
      </c>
      <c r="J45" s="109"/>
      <c r="K45" s="18" t="s">
        <v>76</v>
      </c>
      <c r="L45" s="110" t="s">
        <v>77</v>
      </c>
      <c r="M45" s="15"/>
      <c r="N45" s="53"/>
      <c r="O45" s="43"/>
      <c r="P45" s="43"/>
      <c r="Q45" s="43">
        <v>5.4880000000000004</v>
      </c>
      <c r="R45" s="15"/>
      <c r="S45" s="68">
        <f t="shared" si="12"/>
        <v>5.4880000000000004</v>
      </c>
      <c r="T45" s="65"/>
      <c r="U45" s="99"/>
      <c r="V45" s="69"/>
      <c r="W45" s="69"/>
      <c r="X45" s="69"/>
      <c r="Y45" s="69"/>
      <c r="Z45" s="69"/>
      <c r="AA45" s="69"/>
    </row>
    <row r="46" spans="1:27" s="67" customFormat="1" ht="36" customHeight="1" x14ac:dyDescent="0.25">
      <c r="A46" s="30"/>
      <c r="B46" s="102"/>
      <c r="C46" s="48"/>
      <c r="D46" s="48"/>
      <c r="E46" s="48"/>
      <c r="F46" s="48"/>
      <c r="G46" s="48"/>
      <c r="H46" s="48"/>
      <c r="I46" s="38" t="s">
        <v>49</v>
      </c>
      <c r="J46" s="38">
        <v>344</v>
      </c>
      <c r="K46" s="36" t="s">
        <v>90</v>
      </c>
      <c r="L46" s="37" t="s">
        <v>122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2"/>
        <v>1698.942</v>
      </c>
      <c r="T46" s="65"/>
      <c r="U46" s="99"/>
      <c r="V46" s="66"/>
      <c r="W46" s="66"/>
      <c r="X46" s="66"/>
      <c r="Y46" s="66"/>
      <c r="Z46" s="66"/>
      <c r="AA46" s="66"/>
    </row>
    <row r="47" spans="1:27" s="10" customFormat="1" x14ac:dyDescent="0.25">
      <c r="A47" s="30"/>
      <c r="B47" s="102"/>
      <c r="C47" s="48"/>
      <c r="D47" s="48"/>
      <c r="E47" s="48"/>
      <c r="F47" s="48"/>
      <c r="G47" s="48"/>
      <c r="H47" s="48"/>
      <c r="I47" s="38" t="s">
        <v>49</v>
      </c>
      <c r="J47" s="38">
        <v>344</v>
      </c>
      <c r="K47" s="36" t="s">
        <v>91</v>
      </c>
      <c r="L47" s="37" t="s">
        <v>56</v>
      </c>
      <c r="M47" s="15"/>
      <c r="N47" s="53"/>
      <c r="O47" s="43"/>
      <c r="P47" s="43"/>
      <c r="Q47" s="43">
        <v>155.274</v>
      </c>
      <c r="R47" s="15"/>
      <c r="S47" s="68">
        <f t="shared" si="12"/>
        <v>155.274</v>
      </c>
      <c r="T47" s="65"/>
      <c r="U47" s="99"/>
      <c r="V47" s="29"/>
      <c r="W47" s="29"/>
      <c r="X47" s="29"/>
      <c r="Y47" s="29"/>
      <c r="Z47" s="29"/>
      <c r="AA47" s="29"/>
    </row>
    <row r="48" spans="1:27" s="10" customFormat="1" ht="30" x14ac:dyDescent="0.25">
      <c r="A48" s="30"/>
      <c r="B48" s="102"/>
      <c r="C48" s="48"/>
      <c r="D48" s="48"/>
      <c r="E48" s="48"/>
      <c r="F48" s="48"/>
      <c r="G48" s="48"/>
      <c r="H48" s="48"/>
      <c r="I48" s="38" t="s">
        <v>49</v>
      </c>
      <c r="J48" s="38">
        <v>344</v>
      </c>
      <c r="K48" s="36" t="s">
        <v>92</v>
      </c>
      <c r="L48" s="37" t="s">
        <v>55</v>
      </c>
      <c r="M48" s="15"/>
      <c r="N48" s="53"/>
      <c r="O48" s="43">
        <v>4.5330000000000004</v>
      </c>
      <c r="P48" s="43"/>
      <c r="Q48" s="43"/>
      <c r="R48" s="15"/>
      <c r="S48" s="68">
        <f t="shared" si="12"/>
        <v>4.5330000000000004</v>
      </c>
      <c r="T48" s="65"/>
      <c r="U48" s="99"/>
      <c r="V48" s="29"/>
      <c r="W48" s="29"/>
      <c r="X48" s="29"/>
      <c r="Y48" s="29"/>
      <c r="Z48" s="29"/>
      <c r="AA48" s="29"/>
    </row>
    <row r="49" spans="1:27" s="10" customFormat="1" ht="90" x14ac:dyDescent="0.25">
      <c r="A49" s="30"/>
      <c r="B49" s="102"/>
      <c r="C49" s="48"/>
      <c r="D49" s="48"/>
      <c r="E49" s="48"/>
      <c r="F49" s="48"/>
      <c r="G49" s="48"/>
      <c r="H49" s="48"/>
      <c r="I49" s="38" t="s">
        <v>49</v>
      </c>
      <c r="J49" s="38">
        <v>344</v>
      </c>
      <c r="K49" s="36" t="s">
        <v>93</v>
      </c>
      <c r="L49" s="37" t="s">
        <v>57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2"/>
        <v>20722.226999999999</v>
      </c>
      <c r="T49" s="65"/>
      <c r="U49" s="99"/>
      <c r="V49" s="29"/>
      <c r="W49" s="29"/>
      <c r="X49" s="29"/>
      <c r="Y49" s="29"/>
      <c r="Z49" s="29"/>
      <c r="AA49" s="29"/>
    </row>
    <row r="50" spans="1:27" s="10" customFormat="1" ht="62.25" customHeight="1" x14ac:dyDescent="0.25">
      <c r="A50" s="30" t="s">
        <v>127</v>
      </c>
      <c r="B50" s="101" t="s">
        <v>58</v>
      </c>
      <c r="C50" s="25"/>
      <c r="D50" s="25"/>
      <c r="E50" s="25"/>
      <c r="F50" s="25"/>
      <c r="G50" s="25"/>
      <c r="H50" s="25"/>
      <c r="I50" s="14"/>
      <c r="J50" s="14"/>
      <c r="K50" s="24" t="s">
        <v>48</v>
      </c>
      <c r="L50" s="25"/>
      <c r="M50" s="15"/>
      <c r="N50" s="53"/>
      <c r="O50" s="20">
        <f>+O51+O55</f>
        <v>51.411000000000001</v>
      </c>
      <c r="P50" s="20">
        <f t="shared" ref="P50:Q50" si="13">+P51+P55</f>
        <v>98.890999999999991</v>
      </c>
      <c r="Q50" s="20">
        <f t="shared" si="13"/>
        <v>121.46600000000001</v>
      </c>
      <c r="R50" s="15"/>
      <c r="S50" s="64">
        <f t="shared" si="12"/>
        <v>271.76800000000003</v>
      </c>
      <c r="T50" s="65"/>
      <c r="U50" s="99"/>
      <c r="V50" s="29"/>
      <c r="W50" s="29"/>
      <c r="X50" s="29"/>
      <c r="Y50" s="29"/>
      <c r="Z50" s="29"/>
      <c r="AA50" s="29"/>
    </row>
    <row r="51" spans="1:27" s="10" customFormat="1" ht="60" x14ac:dyDescent="0.25">
      <c r="A51" s="30"/>
      <c r="B51" s="102"/>
      <c r="C51" s="48"/>
      <c r="D51" s="48"/>
      <c r="E51" s="48"/>
      <c r="F51" s="48"/>
      <c r="G51" s="48"/>
      <c r="H51" s="48"/>
      <c r="I51" s="38" t="s">
        <v>49</v>
      </c>
      <c r="J51" s="38">
        <v>344</v>
      </c>
      <c r="K51" s="36" t="s">
        <v>50</v>
      </c>
      <c r="L51" s="111" t="s">
        <v>51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99"/>
      <c r="V51" s="29"/>
      <c r="W51" s="29"/>
      <c r="X51" s="29"/>
      <c r="Y51" s="29"/>
      <c r="Z51" s="29"/>
      <c r="AA51" s="29"/>
    </row>
    <row r="52" spans="1:27" s="10" customFormat="1" ht="30" x14ac:dyDescent="0.25">
      <c r="A52" s="30"/>
      <c r="B52" s="102"/>
      <c r="C52" s="48"/>
      <c r="D52" s="48"/>
      <c r="E52" s="48"/>
      <c r="F52" s="48"/>
      <c r="G52" s="48"/>
      <c r="H52" s="48"/>
      <c r="I52" s="38"/>
      <c r="J52" s="38"/>
      <c r="K52" s="36" t="s">
        <v>52</v>
      </c>
      <c r="L52" s="107" t="s">
        <v>53</v>
      </c>
      <c r="M52" s="15"/>
      <c r="N52" s="53"/>
      <c r="O52" s="43"/>
      <c r="P52" s="43"/>
      <c r="Q52" s="43">
        <v>3.0659999999999998</v>
      </c>
      <c r="R52" s="15"/>
      <c r="S52" s="68">
        <f t="shared" si="12"/>
        <v>3.0659999999999998</v>
      </c>
      <c r="T52" s="65"/>
      <c r="U52" s="99"/>
      <c r="V52" s="29"/>
      <c r="W52" s="29"/>
      <c r="X52" s="29"/>
      <c r="Y52" s="29"/>
      <c r="Z52" s="29"/>
      <c r="AA52" s="29"/>
    </row>
    <row r="53" spans="1:27" s="67" customFormat="1" ht="36" customHeight="1" x14ac:dyDescent="0.25">
      <c r="A53" s="30"/>
      <c r="B53" s="102"/>
      <c r="C53" s="48"/>
      <c r="D53" s="48"/>
      <c r="E53" s="48"/>
      <c r="F53" s="48"/>
      <c r="G53" s="48"/>
      <c r="H53" s="48"/>
      <c r="I53" s="38"/>
      <c r="J53" s="38"/>
      <c r="K53" s="36" t="s">
        <v>54</v>
      </c>
      <c r="L53" s="107" t="s">
        <v>41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99"/>
      <c r="V53" s="66"/>
      <c r="W53" s="66"/>
      <c r="X53" s="66"/>
      <c r="Y53" s="66"/>
      <c r="Z53" s="66"/>
      <c r="AA53" s="66"/>
    </row>
    <row r="54" spans="1:27" s="67" customFormat="1" ht="45.75" customHeight="1" x14ac:dyDescent="0.25">
      <c r="A54" s="30"/>
      <c r="B54" s="102"/>
      <c r="C54" s="48"/>
      <c r="D54" s="48"/>
      <c r="E54" s="48"/>
      <c r="F54" s="48"/>
      <c r="G54" s="48"/>
      <c r="H54" s="48"/>
      <c r="I54" s="108" t="s">
        <v>75</v>
      </c>
      <c r="J54" s="109"/>
      <c r="K54" s="36" t="s">
        <v>94</v>
      </c>
      <c r="L54" s="107" t="s">
        <v>77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99"/>
      <c r="V54" s="66"/>
      <c r="W54" s="66"/>
      <c r="X54" s="66"/>
      <c r="Y54" s="66"/>
      <c r="Z54" s="66"/>
      <c r="AA54" s="66"/>
    </row>
    <row r="55" spans="1:27" s="10" customFormat="1" ht="45" x14ac:dyDescent="0.25">
      <c r="A55" s="30"/>
      <c r="B55" s="102"/>
      <c r="C55" s="48"/>
      <c r="D55" s="48"/>
      <c r="E55" s="48"/>
      <c r="F55" s="48"/>
      <c r="G55" s="48"/>
      <c r="H55" s="48"/>
      <c r="I55" s="38" t="s">
        <v>49</v>
      </c>
      <c r="J55" s="38">
        <v>344</v>
      </c>
      <c r="K55" s="36" t="s">
        <v>89</v>
      </c>
      <c r="L55" s="111" t="s">
        <v>59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2"/>
        <v>108.358</v>
      </c>
      <c r="T55" s="65"/>
      <c r="U55" s="99"/>
      <c r="V55" s="29"/>
      <c r="W55" s="29"/>
      <c r="X55" s="29"/>
      <c r="Y55" s="29"/>
      <c r="Z55" s="29"/>
      <c r="AA55" s="29"/>
    </row>
    <row r="56" spans="1:27" s="61" customFormat="1" ht="15.75" customHeight="1" x14ac:dyDescent="0.25">
      <c r="A56" s="55">
        <v>1</v>
      </c>
      <c r="B56" s="72">
        <v>2</v>
      </c>
      <c r="C56" s="178" t="s">
        <v>60</v>
      </c>
      <c r="D56" s="179"/>
      <c r="E56" s="179"/>
      <c r="F56" s="179"/>
      <c r="G56" s="179"/>
      <c r="H56" s="180"/>
      <c r="I56" s="56"/>
      <c r="J56" s="56"/>
      <c r="K56" s="57"/>
      <c r="L56" s="58"/>
      <c r="M56" s="59"/>
      <c r="N56" s="59"/>
      <c r="O56" s="59"/>
      <c r="P56" s="59">
        <f>+P40</f>
        <v>10363.754999999999</v>
      </c>
      <c r="Q56" s="59">
        <f>+Q40</f>
        <v>10031.272000000001</v>
      </c>
      <c r="R56" s="59"/>
      <c r="S56" s="59">
        <f>+S40</f>
        <v>24490.039000000001</v>
      </c>
      <c r="T56" s="60"/>
    </row>
    <row r="57" spans="1:27" s="62" customFormat="1" ht="15.75" customHeight="1" x14ac:dyDescent="0.25">
      <c r="A57" s="185" t="s">
        <v>61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</row>
    <row r="58" spans="1:27" s="12" customFormat="1" ht="20.25" customHeight="1" x14ac:dyDescent="0.25">
      <c r="A58" s="176" t="s">
        <v>24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23"/>
      <c r="V58" s="11"/>
    </row>
    <row r="59" spans="1:27" s="10" customFormat="1" ht="85.5" x14ac:dyDescent="0.25">
      <c r="A59" s="13" t="s">
        <v>128</v>
      </c>
      <c r="B59" s="15" t="s">
        <v>63</v>
      </c>
      <c r="C59" s="14" t="s">
        <v>105</v>
      </c>
      <c r="D59" s="14" t="s">
        <v>64</v>
      </c>
      <c r="E59" s="15" t="s">
        <v>65</v>
      </c>
      <c r="F59" s="15" t="s">
        <v>66</v>
      </c>
      <c r="G59" s="15" t="s">
        <v>67</v>
      </c>
      <c r="H59" s="15" t="s">
        <v>68</v>
      </c>
      <c r="I59" s="16" t="s">
        <v>49</v>
      </c>
      <c r="J59" s="17"/>
      <c r="K59" s="18"/>
      <c r="L59" s="19" t="s">
        <v>123</v>
      </c>
      <c r="M59" s="20"/>
      <c r="N59" s="20"/>
      <c r="O59" s="20"/>
      <c r="P59" s="21"/>
      <c r="Q59" s="20"/>
      <c r="R59" s="20"/>
      <c r="S59" s="22"/>
      <c r="T59" s="15"/>
      <c r="U59" s="23" t="s">
        <v>98</v>
      </c>
    </row>
    <row r="60" spans="1:27" s="63" customFormat="1" ht="18.75" customHeight="1" x14ac:dyDescent="0.25">
      <c r="A60" s="166" t="s">
        <v>69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23"/>
      <c r="V60" s="71"/>
    </row>
    <row r="61" spans="1:27" s="67" customFormat="1" ht="143.25" customHeight="1" x14ac:dyDescent="0.2">
      <c r="A61" s="13" t="s">
        <v>129</v>
      </c>
      <c r="B61" s="112"/>
      <c r="C61" s="112" t="s">
        <v>105</v>
      </c>
      <c r="D61" s="15" t="s">
        <v>64</v>
      </c>
      <c r="E61" s="112" t="s">
        <v>70</v>
      </c>
      <c r="F61" s="15" t="s">
        <v>66</v>
      </c>
      <c r="G61" s="15" t="s">
        <v>67</v>
      </c>
      <c r="H61" s="15" t="s">
        <v>68</v>
      </c>
      <c r="I61" s="113"/>
      <c r="J61" s="114"/>
      <c r="K61" s="13"/>
      <c r="L61" s="115"/>
      <c r="M61" s="116"/>
      <c r="N61" s="116"/>
      <c r="O61" s="116">
        <f>+O62+O71</f>
        <v>38.608000000000004</v>
      </c>
      <c r="P61" s="116">
        <f t="shared" ref="P61:Q61" si="14">+P62+P71</f>
        <v>392.87200000000001</v>
      </c>
      <c r="Q61" s="116">
        <f t="shared" si="14"/>
        <v>450.28</v>
      </c>
      <c r="R61" s="116"/>
      <c r="S61" s="116">
        <f>+S62+S71</f>
        <v>881.76</v>
      </c>
      <c r="T61" s="15" t="s">
        <v>32</v>
      </c>
      <c r="U61" s="23" t="s">
        <v>100</v>
      </c>
    </row>
    <row r="62" spans="1:27" s="62" customFormat="1" ht="33" customHeight="1" x14ac:dyDescent="0.25">
      <c r="A62" s="117" t="s">
        <v>130</v>
      </c>
      <c r="B62" s="25" t="s">
        <v>71</v>
      </c>
      <c r="C62" s="118"/>
      <c r="D62" s="118"/>
      <c r="E62" s="118"/>
      <c r="F62" s="104"/>
      <c r="G62" s="104"/>
      <c r="H62" s="104"/>
      <c r="I62" s="108"/>
      <c r="J62" s="119"/>
      <c r="K62" s="120"/>
      <c r="L62" s="121" t="s">
        <v>48</v>
      </c>
      <c r="M62" s="122"/>
      <c r="N62" s="122"/>
      <c r="O62" s="122">
        <f>+O63+O67+O69</f>
        <v>0</v>
      </c>
      <c r="P62" s="122">
        <f t="shared" ref="P62:Q62" si="15">+P63+P67+P69</f>
        <v>286.69</v>
      </c>
      <c r="Q62" s="122">
        <f t="shared" si="15"/>
        <v>263.11799999999999</v>
      </c>
      <c r="R62" s="122"/>
      <c r="S62" s="123">
        <f>+O62+P62+Q62+N62</f>
        <v>549.80799999999999</v>
      </c>
      <c r="T62" s="65"/>
      <c r="U62" s="99"/>
      <c r="V62" s="76"/>
    </row>
    <row r="63" spans="1:27" s="62" customFormat="1" ht="57" x14ac:dyDescent="0.25">
      <c r="A63" s="124"/>
      <c r="B63" s="37"/>
      <c r="C63" s="111"/>
      <c r="D63" s="111"/>
      <c r="E63" s="111"/>
      <c r="F63" s="108"/>
      <c r="G63" s="108"/>
      <c r="H63" s="108"/>
      <c r="I63" s="108"/>
      <c r="J63" s="119">
        <v>313</v>
      </c>
      <c r="K63" s="120" t="s">
        <v>50</v>
      </c>
      <c r="L63" s="121" t="s">
        <v>72</v>
      </c>
      <c r="M63" s="122"/>
      <c r="N63" s="122"/>
      <c r="O63" s="122"/>
      <c r="P63" s="122">
        <f t="shared" ref="P63" si="16">+P64+P65</f>
        <v>286.69</v>
      </c>
      <c r="Q63" s="122">
        <f>+Q64+Q65+Q66</f>
        <v>252.846</v>
      </c>
      <c r="R63" s="122"/>
      <c r="S63" s="123">
        <f>+O63+P63+Q63+N63</f>
        <v>539.53600000000006</v>
      </c>
      <c r="T63" s="65"/>
      <c r="U63" s="99"/>
      <c r="V63" s="76"/>
    </row>
    <row r="64" spans="1:27" s="62" customFormat="1" ht="30" x14ac:dyDescent="0.25">
      <c r="A64" s="124"/>
      <c r="B64" s="37"/>
      <c r="C64" s="118"/>
      <c r="D64" s="118"/>
      <c r="E64" s="118"/>
      <c r="F64" s="104"/>
      <c r="G64" s="104"/>
      <c r="H64" s="104"/>
      <c r="I64" s="108" t="s">
        <v>73</v>
      </c>
      <c r="J64" s="125"/>
      <c r="K64" s="126" t="s">
        <v>74</v>
      </c>
      <c r="L64" s="107" t="s">
        <v>53</v>
      </c>
      <c r="M64" s="127"/>
      <c r="N64" s="127"/>
      <c r="O64" s="128"/>
      <c r="P64" s="128"/>
      <c r="Q64" s="128">
        <v>1.1619999999999999</v>
      </c>
      <c r="R64" s="128"/>
      <c r="S64" s="129">
        <f>+Q64+P64+O64+N64</f>
        <v>1.1619999999999999</v>
      </c>
      <c r="T64" s="65"/>
      <c r="U64" s="99"/>
      <c r="V64" s="76"/>
    </row>
    <row r="65" spans="1:22" s="62" customFormat="1" ht="30" x14ac:dyDescent="0.25">
      <c r="A65" s="124"/>
      <c r="B65" s="37"/>
      <c r="C65" s="118"/>
      <c r="D65" s="118"/>
      <c r="E65" s="118"/>
      <c r="F65" s="104"/>
      <c r="G65" s="104"/>
      <c r="H65" s="104"/>
      <c r="I65" s="108" t="s">
        <v>49</v>
      </c>
      <c r="J65" s="109"/>
      <c r="K65" s="18" t="s">
        <v>40</v>
      </c>
      <c r="L65" s="107" t="s">
        <v>41</v>
      </c>
      <c r="M65" s="127"/>
      <c r="N65" s="127"/>
      <c r="O65" s="130"/>
      <c r="P65" s="128">
        <v>286.69</v>
      </c>
      <c r="Q65" s="128">
        <v>249.964</v>
      </c>
      <c r="R65" s="128"/>
      <c r="S65" s="129">
        <f t="shared" ref="S65:S66" si="17">+Q65+P65+O65+N65</f>
        <v>536.654</v>
      </c>
      <c r="T65" s="65"/>
      <c r="U65" s="99"/>
      <c r="V65" s="76"/>
    </row>
    <row r="66" spans="1:22" s="62" customFormat="1" ht="45" x14ac:dyDescent="0.25">
      <c r="A66" s="124"/>
      <c r="B66" s="37"/>
      <c r="C66" s="118"/>
      <c r="D66" s="118"/>
      <c r="E66" s="118"/>
      <c r="F66" s="104"/>
      <c r="G66" s="104"/>
      <c r="H66" s="104"/>
      <c r="I66" s="108" t="s">
        <v>75</v>
      </c>
      <c r="J66" s="109"/>
      <c r="K66" s="18" t="s">
        <v>76</v>
      </c>
      <c r="L66" s="110" t="s">
        <v>77</v>
      </c>
      <c r="M66" s="127"/>
      <c r="N66" s="127"/>
      <c r="O66" s="131"/>
      <c r="P66" s="128"/>
      <c r="Q66" s="128">
        <v>1.72</v>
      </c>
      <c r="R66" s="128"/>
      <c r="S66" s="129">
        <f t="shared" si="17"/>
        <v>1.72</v>
      </c>
      <c r="T66" s="65"/>
      <c r="U66" s="99"/>
      <c r="V66" s="76"/>
    </row>
    <row r="67" spans="1:22" s="62" customFormat="1" ht="28.5" x14ac:dyDescent="0.25">
      <c r="A67" s="124"/>
      <c r="B67" s="37"/>
      <c r="C67" s="118"/>
      <c r="D67" s="118"/>
      <c r="E67" s="118"/>
      <c r="F67" s="104"/>
      <c r="G67" s="104"/>
      <c r="H67" s="104"/>
      <c r="I67" s="108"/>
      <c r="J67" s="109"/>
      <c r="K67" s="24" t="s">
        <v>78</v>
      </c>
      <c r="L67" s="121" t="s">
        <v>79</v>
      </c>
      <c r="M67" s="122"/>
      <c r="N67" s="122"/>
      <c r="O67" s="122"/>
      <c r="P67" s="122">
        <f t="shared" ref="P67:Q67" si="18">+P68</f>
        <v>0</v>
      </c>
      <c r="Q67" s="122">
        <f t="shared" si="18"/>
        <v>10.272</v>
      </c>
      <c r="R67" s="122"/>
      <c r="S67" s="123">
        <f>+O67+P67+Q67+N67</f>
        <v>10.272</v>
      </c>
      <c r="T67" s="65"/>
      <c r="U67" s="99"/>
      <c r="V67" s="76"/>
    </row>
    <row r="68" spans="1:22" s="62" customFormat="1" ht="30" x14ac:dyDescent="0.25">
      <c r="A68" s="124"/>
      <c r="B68" s="37"/>
      <c r="C68" s="118"/>
      <c r="D68" s="118"/>
      <c r="E68" s="118"/>
      <c r="F68" s="104"/>
      <c r="G68" s="104"/>
      <c r="H68" s="104"/>
      <c r="I68" s="108" t="s">
        <v>49</v>
      </c>
      <c r="J68" s="109"/>
      <c r="K68" s="18" t="s">
        <v>40</v>
      </c>
      <c r="L68" s="132" t="s">
        <v>41</v>
      </c>
      <c r="M68" s="133"/>
      <c r="N68" s="133"/>
      <c r="O68" s="133"/>
      <c r="P68" s="128"/>
      <c r="Q68" s="128">
        <v>10.272</v>
      </c>
      <c r="R68" s="128"/>
      <c r="S68" s="129">
        <f>+Q68+P68+O68+N68</f>
        <v>10.272</v>
      </c>
      <c r="T68" s="65"/>
      <c r="U68" s="99"/>
      <c r="V68" s="76"/>
    </row>
    <row r="69" spans="1:22" s="62" customFormat="1" ht="42.75" hidden="1" x14ac:dyDescent="0.25">
      <c r="A69" s="124"/>
      <c r="B69" s="37"/>
      <c r="C69" s="25"/>
      <c r="D69" s="25"/>
      <c r="E69" s="134"/>
      <c r="F69" s="15"/>
      <c r="G69" s="15"/>
      <c r="H69" s="15"/>
      <c r="I69" s="108"/>
      <c r="J69" s="109"/>
      <c r="K69" s="120" t="s">
        <v>80</v>
      </c>
      <c r="L69" s="121" t="s">
        <v>81</v>
      </c>
      <c r="M69" s="127"/>
      <c r="N69" s="127"/>
      <c r="O69" s="122"/>
      <c r="P69" s="122"/>
      <c r="Q69" s="122"/>
      <c r="R69" s="122"/>
      <c r="S69" s="123">
        <f>+O69+P69+Q69</f>
        <v>0</v>
      </c>
      <c r="T69" s="65"/>
      <c r="U69" s="99"/>
      <c r="V69" s="76"/>
    </row>
    <row r="70" spans="1:22" s="62" customFormat="1" ht="30" hidden="1" x14ac:dyDescent="0.25">
      <c r="A70" s="124"/>
      <c r="B70" s="37"/>
      <c r="C70" s="25"/>
      <c r="D70" s="25"/>
      <c r="E70" s="134"/>
      <c r="F70" s="15"/>
      <c r="G70" s="15"/>
      <c r="H70" s="15"/>
      <c r="I70" s="108" t="s">
        <v>49</v>
      </c>
      <c r="J70" s="135"/>
      <c r="K70" s="18" t="s">
        <v>40</v>
      </c>
      <c r="L70" s="132" t="s">
        <v>41</v>
      </c>
      <c r="M70" s="136"/>
      <c r="N70" s="136"/>
      <c r="O70" s="133"/>
      <c r="P70" s="130"/>
      <c r="Q70" s="137"/>
      <c r="R70" s="137"/>
      <c r="S70" s="129">
        <f t="shared" ref="S70" si="19">+P70+Q70+R70</f>
        <v>0</v>
      </c>
      <c r="T70" s="65"/>
      <c r="U70" s="138"/>
      <c r="V70" s="76"/>
    </row>
    <row r="71" spans="1:22" s="142" customFormat="1" ht="28.5" x14ac:dyDescent="0.25">
      <c r="A71" s="117" t="s">
        <v>131</v>
      </c>
      <c r="B71" s="25" t="s">
        <v>82</v>
      </c>
      <c r="C71" s="25"/>
      <c r="D71" s="25"/>
      <c r="E71" s="134"/>
      <c r="F71" s="15"/>
      <c r="G71" s="15"/>
      <c r="H71" s="15"/>
      <c r="I71" s="14"/>
      <c r="J71" s="139"/>
      <c r="K71" s="24"/>
      <c r="L71" s="121" t="s">
        <v>48</v>
      </c>
      <c r="M71" s="136"/>
      <c r="N71" s="136"/>
      <c r="O71" s="136">
        <f>+O72+O76</f>
        <v>38.608000000000004</v>
      </c>
      <c r="P71" s="136">
        <f t="shared" ref="P71:Q71" si="20">+P72+P76</f>
        <v>106.182</v>
      </c>
      <c r="Q71" s="137">
        <f t="shared" si="20"/>
        <v>187.16200000000001</v>
      </c>
      <c r="R71" s="136"/>
      <c r="S71" s="123">
        <f>+O71+P71+Q71</f>
        <v>331.952</v>
      </c>
      <c r="T71" s="140"/>
      <c r="U71" s="99"/>
      <c r="V71" s="141"/>
    </row>
    <row r="72" spans="1:22" s="62" customFormat="1" ht="57" x14ac:dyDescent="0.25">
      <c r="A72" s="124"/>
      <c r="B72" s="37"/>
      <c r="C72" s="111"/>
      <c r="D72" s="111"/>
      <c r="E72" s="111"/>
      <c r="F72" s="108"/>
      <c r="G72" s="108"/>
      <c r="H72" s="108"/>
      <c r="I72" s="108"/>
      <c r="J72" s="119">
        <v>313</v>
      </c>
      <c r="K72" s="120" t="s">
        <v>50</v>
      </c>
      <c r="L72" s="121" t="s">
        <v>72</v>
      </c>
      <c r="M72" s="136"/>
      <c r="N72" s="136"/>
      <c r="O72" s="122">
        <f>+O73+O74</f>
        <v>37.847000000000001</v>
      </c>
      <c r="P72" s="122">
        <f t="shared" ref="P72" si="21">+P73+P74</f>
        <v>104.205</v>
      </c>
      <c r="Q72" s="122">
        <f>+Q73+Q74+Q75</f>
        <v>187.16200000000001</v>
      </c>
      <c r="R72" s="122"/>
      <c r="S72" s="123">
        <f>+O72+P72+Q72</f>
        <v>329.214</v>
      </c>
      <c r="T72" s="65"/>
      <c r="U72" s="99"/>
      <c r="V72" s="76"/>
    </row>
    <row r="73" spans="1:22" s="62" customFormat="1" ht="30" x14ac:dyDescent="0.25">
      <c r="A73" s="124"/>
      <c r="B73" s="37"/>
      <c r="C73" s="118"/>
      <c r="D73" s="118"/>
      <c r="E73" s="118"/>
      <c r="F73" s="104"/>
      <c r="G73" s="104"/>
      <c r="H73" s="104"/>
      <c r="I73" s="108" t="s">
        <v>73</v>
      </c>
      <c r="J73" s="125"/>
      <c r="K73" s="126" t="s">
        <v>74</v>
      </c>
      <c r="L73" s="107" t="s">
        <v>53</v>
      </c>
      <c r="M73" s="127"/>
      <c r="N73" s="127"/>
      <c r="O73" s="128"/>
      <c r="P73" s="128"/>
      <c r="Q73" s="128">
        <v>6.4710000000000001</v>
      </c>
      <c r="R73" s="128"/>
      <c r="S73" s="129">
        <f t="shared" ref="S73:S74" si="22">+Q73+P73+O73</f>
        <v>6.4710000000000001</v>
      </c>
      <c r="T73" s="65"/>
      <c r="U73" s="99"/>
      <c r="V73" s="76"/>
    </row>
    <row r="74" spans="1:22" s="62" customFormat="1" ht="30" x14ac:dyDescent="0.25">
      <c r="A74" s="124"/>
      <c r="B74" s="37"/>
      <c r="C74" s="118"/>
      <c r="D74" s="118"/>
      <c r="E74" s="118"/>
      <c r="F74" s="104"/>
      <c r="G74" s="104"/>
      <c r="H74" s="104"/>
      <c r="I74" s="108" t="s">
        <v>49</v>
      </c>
      <c r="J74" s="109"/>
      <c r="K74" s="18" t="s">
        <v>40</v>
      </c>
      <c r="L74" s="107" t="s">
        <v>41</v>
      </c>
      <c r="M74" s="127"/>
      <c r="N74" s="127"/>
      <c r="O74" s="130">
        <v>37.847000000000001</v>
      </c>
      <c r="P74" s="128">
        <v>104.205</v>
      </c>
      <c r="Q74" s="128">
        <v>171.45500000000001</v>
      </c>
      <c r="R74" s="128"/>
      <c r="S74" s="129">
        <f t="shared" si="22"/>
        <v>313.50700000000001</v>
      </c>
      <c r="T74" s="65"/>
      <c r="U74" s="99"/>
      <c r="V74" s="76"/>
    </row>
    <row r="75" spans="1:22" s="62" customFormat="1" ht="45" x14ac:dyDescent="0.25">
      <c r="A75" s="124"/>
      <c r="B75" s="37"/>
      <c r="C75" s="118"/>
      <c r="D75" s="118"/>
      <c r="E75" s="118"/>
      <c r="F75" s="104"/>
      <c r="G75" s="104"/>
      <c r="H75" s="104"/>
      <c r="I75" s="108" t="s">
        <v>75</v>
      </c>
      <c r="J75" s="109"/>
      <c r="K75" s="18" t="s">
        <v>76</v>
      </c>
      <c r="L75" s="110" t="s">
        <v>77</v>
      </c>
      <c r="M75" s="127"/>
      <c r="N75" s="127"/>
      <c r="O75" s="131"/>
      <c r="P75" s="128"/>
      <c r="Q75" s="128">
        <v>9.2360000000000007</v>
      </c>
      <c r="R75" s="128"/>
      <c r="S75" s="129">
        <f>+Q75+P75+O75</f>
        <v>9.2360000000000007</v>
      </c>
      <c r="T75" s="65"/>
      <c r="U75" s="99"/>
      <c r="V75" s="76"/>
    </row>
    <row r="76" spans="1:22" s="62" customFormat="1" ht="28.5" x14ac:dyDescent="0.25">
      <c r="A76" s="124"/>
      <c r="B76" s="37"/>
      <c r="C76" s="118"/>
      <c r="D76" s="118"/>
      <c r="E76" s="118"/>
      <c r="F76" s="104"/>
      <c r="G76" s="104"/>
      <c r="H76" s="104"/>
      <c r="I76" s="108"/>
      <c r="J76" s="109"/>
      <c r="K76" s="24" t="s">
        <v>78</v>
      </c>
      <c r="L76" s="121" t="s">
        <v>79</v>
      </c>
      <c r="M76" s="136"/>
      <c r="N76" s="136"/>
      <c r="O76" s="122">
        <f>+O77</f>
        <v>0.76100000000000001</v>
      </c>
      <c r="P76" s="122">
        <f t="shared" ref="P76" si="23">+P77</f>
        <v>1.9770000000000001</v>
      </c>
      <c r="Q76" s="122"/>
      <c r="R76" s="122"/>
      <c r="S76" s="123">
        <f>+O76+P76+Q76</f>
        <v>2.738</v>
      </c>
      <c r="T76" s="65"/>
      <c r="U76" s="99"/>
      <c r="V76" s="76"/>
    </row>
    <row r="77" spans="1:22" s="62" customFormat="1" ht="30" x14ac:dyDescent="0.25">
      <c r="A77" s="124"/>
      <c r="B77" s="37"/>
      <c r="C77" s="118"/>
      <c r="D77" s="118"/>
      <c r="E77" s="118"/>
      <c r="F77" s="104"/>
      <c r="G77" s="104"/>
      <c r="H77" s="104"/>
      <c r="I77" s="108" t="s">
        <v>49</v>
      </c>
      <c r="J77" s="109"/>
      <c r="K77" s="18" t="s">
        <v>40</v>
      </c>
      <c r="L77" s="132" t="s">
        <v>41</v>
      </c>
      <c r="M77" s="127"/>
      <c r="N77" s="127"/>
      <c r="O77" s="133">
        <v>0.76100000000000001</v>
      </c>
      <c r="P77" s="128">
        <v>1.9770000000000001</v>
      </c>
      <c r="Q77" s="128"/>
      <c r="R77" s="128"/>
      <c r="S77" s="129">
        <f>+Q77+P77+O77</f>
        <v>2.738</v>
      </c>
      <c r="T77" s="65"/>
      <c r="U77" s="74"/>
      <c r="V77" s="76"/>
    </row>
    <row r="78" spans="1:22" s="62" customFormat="1" x14ac:dyDescent="0.25">
      <c r="A78" s="72">
        <v>2</v>
      </c>
      <c r="B78" s="72">
        <v>2</v>
      </c>
      <c r="C78" s="178" t="s">
        <v>83</v>
      </c>
      <c r="D78" s="179"/>
      <c r="E78" s="179"/>
      <c r="F78" s="179"/>
      <c r="G78" s="179"/>
      <c r="H78" s="180"/>
      <c r="I78" s="56"/>
      <c r="J78" s="56"/>
      <c r="K78" s="57"/>
      <c r="L78" s="73"/>
      <c r="M78" s="74"/>
      <c r="N78" s="75"/>
      <c r="O78" s="75">
        <f t="shared" ref="O78:Q78" si="24">+O61</f>
        <v>38.608000000000004</v>
      </c>
      <c r="P78" s="75">
        <f t="shared" si="24"/>
        <v>392.87200000000001</v>
      </c>
      <c r="Q78" s="75">
        <f t="shared" si="24"/>
        <v>450.28</v>
      </c>
      <c r="R78" s="75"/>
      <c r="S78" s="75">
        <f>+S61</f>
        <v>881.76</v>
      </c>
      <c r="T78" s="74"/>
      <c r="U78" s="74"/>
      <c r="V78" s="76"/>
    </row>
    <row r="79" spans="1:22" s="83" customFormat="1" ht="21" customHeight="1" x14ac:dyDescent="0.25">
      <c r="A79" s="77">
        <f>+A78+A56+A37</f>
        <v>6</v>
      </c>
      <c r="B79" s="77">
        <f>+B78+B56+B37</f>
        <v>11</v>
      </c>
      <c r="C79" s="181" t="s">
        <v>84</v>
      </c>
      <c r="D79" s="182"/>
      <c r="E79" s="182"/>
      <c r="F79" s="182"/>
      <c r="G79" s="182"/>
      <c r="H79" s="183"/>
      <c r="I79" s="78"/>
      <c r="J79" s="78"/>
      <c r="K79" s="79"/>
      <c r="L79" s="80"/>
      <c r="M79" s="81"/>
      <c r="N79" s="82">
        <f t="shared" ref="N79:Q79" si="25">+N78+N56+N37</f>
        <v>24</v>
      </c>
      <c r="O79" s="82">
        <f t="shared" si="25"/>
        <v>12528.404</v>
      </c>
      <c r="P79" s="82">
        <f t="shared" si="25"/>
        <v>18381.587</v>
      </c>
      <c r="Q79" s="82">
        <f t="shared" si="25"/>
        <v>17442.468000000001</v>
      </c>
      <c r="R79" s="82"/>
      <c r="S79" s="82">
        <f>+S78+S56+S37</f>
        <v>52471.470999999998</v>
      </c>
      <c r="T79" s="82"/>
      <c r="U79" s="82"/>
    </row>
    <row r="80" spans="1:22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85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-132725.05000000002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-132738.57130000001</v>
      </c>
    </row>
    <row r="92" spans="2:20" s="84" customFormat="1" hidden="1" x14ac:dyDescent="0.25">
      <c r="P92" s="88">
        <f>P79-P89</f>
        <v>-21377.844299999997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91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 t="e">
        <f>S102+#REF!</f>
        <v>#REF!</v>
      </c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A60:T60"/>
    <mergeCell ref="C78:H78"/>
    <mergeCell ref="C79:H79"/>
    <mergeCell ref="C37:H37"/>
    <mergeCell ref="A38:T38"/>
    <mergeCell ref="A39:T39"/>
    <mergeCell ref="C56:H56"/>
    <mergeCell ref="A57:T57"/>
    <mergeCell ref="A58:T58"/>
    <mergeCell ref="A27:T27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2023-01-12T05:23:42Z</dcterms:modified>
</cp:coreProperties>
</file>