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3 г\ИЗМЕНЕНИЕ 20.06.2023 г\"/>
    </mc:Choice>
  </mc:AlternateContent>
  <bookViews>
    <workbookView xWindow="0" yWindow="0" windowWidth="23250" windowHeight="11205"/>
  </bookViews>
  <sheets>
    <sheet name="Перечень на 2023г рус" sheetId="3" r:id="rId1"/>
  </sheets>
  <definedNames>
    <definedName name="_xlnm._FilterDatabase" localSheetId="0" hidden="1">'Перечень на 2023г рус'!$A$5:$AA$79</definedName>
    <definedName name="_xlnm.Print_Titles" localSheetId="0">'Перечень на 2023г рус'!$6:$9</definedName>
    <definedName name="_xlnm.Print_Area" localSheetId="0">'Перечень на 2023г рус'!$A$1:$T$90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3" i="3" l="1"/>
  <c r="Q62" i="3"/>
  <c r="P62" i="3"/>
  <c r="P57" i="3" s="1"/>
  <c r="O62" i="3"/>
  <c r="S62" i="3" s="1"/>
  <c r="S61" i="3"/>
  <c r="S60" i="3"/>
  <c r="S59" i="3"/>
  <c r="Q58" i="3"/>
  <c r="P58" i="3"/>
  <c r="O58" i="3"/>
  <c r="S58" i="3" s="1"/>
  <c r="Q57" i="3"/>
  <c r="O57" i="3"/>
  <c r="S57" i="3" s="1"/>
  <c r="S56" i="3"/>
  <c r="S55" i="3"/>
  <c r="S54" i="3"/>
  <c r="S53" i="3"/>
  <c r="Q53" i="3"/>
  <c r="P53" i="3"/>
  <c r="S52" i="3"/>
  <c r="S51" i="3"/>
  <c r="S50" i="3"/>
  <c r="Q49" i="3"/>
  <c r="P49" i="3"/>
  <c r="S49" i="3" s="1"/>
  <c r="Q48" i="3"/>
  <c r="O48" i="3"/>
  <c r="Q47" i="3"/>
  <c r="O78" i="3"/>
  <c r="P78" i="3"/>
  <c r="Q78" i="3"/>
  <c r="R78" i="3"/>
  <c r="S78" i="3"/>
  <c r="N78" i="3"/>
  <c r="R27" i="3"/>
  <c r="S27" i="3"/>
  <c r="O27" i="3"/>
  <c r="P27" i="3"/>
  <c r="Q27" i="3"/>
  <c r="N27" i="3"/>
  <c r="P48" i="3" l="1"/>
  <c r="P47" i="3" s="1"/>
  <c r="O47" i="3"/>
  <c r="R64" i="3"/>
  <c r="S48" i="3" l="1"/>
  <c r="S47" i="3" s="1"/>
  <c r="Q22" i="3"/>
  <c r="P22" i="3"/>
  <c r="O22" i="3"/>
  <c r="Q18" i="3"/>
  <c r="P18" i="3"/>
  <c r="O18" i="3"/>
  <c r="Q14" i="3"/>
  <c r="P14" i="3"/>
  <c r="O14" i="3"/>
  <c r="A79" i="3" l="1"/>
  <c r="S24" i="3" l="1"/>
  <c r="S23" i="3"/>
  <c r="S22" i="3" l="1"/>
  <c r="S21" i="3"/>
  <c r="S20" i="3"/>
  <c r="S19" i="3"/>
  <c r="S17" i="3"/>
  <c r="S16" i="3"/>
  <c r="O13" i="3" l="1"/>
  <c r="O12" i="3" s="1"/>
  <c r="S18" i="3"/>
  <c r="Q13" i="3"/>
  <c r="Q12" i="3" s="1"/>
  <c r="P13" i="3"/>
  <c r="P12" i="3" s="1"/>
  <c r="S15" i="3"/>
  <c r="S14" i="3" l="1"/>
  <c r="B79" i="3" l="1"/>
  <c r="S45" i="3"/>
  <c r="S44" i="3"/>
  <c r="S43" i="3"/>
  <c r="S42" i="3"/>
  <c r="Q41" i="3"/>
  <c r="Q40" i="3" s="1"/>
  <c r="P40" i="3"/>
  <c r="O40" i="3"/>
  <c r="S39" i="3"/>
  <c r="S38" i="3"/>
  <c r="S37" i="3"/>
  <c r="S36" i="3"/>
  <c r="S35" i="3"/>
  <c r="S34" i="3"/>
  <c r="S33" i="3"/>
  <c r="S32" i="3"/>
  <c r="Q31" i="3"/>
  <c r="P31" i="3"/>
  <c r="O31" i="3"/>
  <c r="S77" i="3"/>
  <c r="Q76" i="3"/>
  <c r="P76" i="3"/>
  <c r="O76" i="3"/>
  <c r="S75" i="3"/>
  <c r="P74" i="3"/>
  <c r="O74" i="3"/>
  <c r="N74" i="3"/>
  <c r="N69" i="3" s="1"/>
  <c r="S73" i="3"/>
  <c r="Q72" i="3"/>
  <c r="P72" i="3"/>
  <c r="S71" i="3"/>
  <c r="Q70" i="3"/>
  <c r="O30" i="3" l="1"/>
  <c r="O64" i="3" s="1"/>
  <c r="P30" i="3"/>
  <c r="P64" i="3" s="1"/>
  <c r="S31" i="3"/>
  <c r="Q69" i="3"/>
  <c r="N79" i="3"/>
  <c r="O69" i="3"/>
  <c r="S70" i="3"/>
  <c r="P69" i="3"/>
  <c r="S72" i="3"/>
  <c r="S74" i="3"/>
  <c r="S76" i="3"/>
  <c r="S13" i="3"/>
  <c r="S12" i="3" s="1"/>
  <c r="Q30" i="3"/>
  <c r="Q64" i="3" s="1"/>
  <c r="S40" i="3"/>
  <c r="S41" i="3"/>
  <c r="Q79" i="3" l="1"/>
  <c r="P79" i="3"/>
  <c r="P92" i="3" s="1"/>
  <c r="S69" i="3"/>
  <c r="O79" i="3"/>
  <c r="S30" i="3"/>
  <c r="S64" i="3" s="1"/>
  <c r="S79" i="3" l="1"/>
  <c r="S97" i="3" s="1"/>
  <c r="S91" i="3" l="1"/>
  <c r="S87" i="3"/>
</calcChain>
</file>

<file path=xl/sharedStrings.xml><?xml version="1.0" encoding="utf-8"?>
<sst xmlns="http://schemas.openxmlformats.org/spreadsheetml/2006/main" count="222" uniqueCount="126">
  <si>
    <t>№</t>
  </si>
  <si>
    <t>2</t>
  </si>
  <si>
    <t>096</t>
  </si>
  <si>
    <t>015</t>
  </si>
  <si>
    <t>Жергілікті бюджет қаражаты есебінен</t>
  </si>
  <si>
    <t>3</t>
  </si>
  <si>
    <t>ЖБ</t>
  </si>
  <si>
    <t>001</t>
  </si>
  <si>
    <t>4</t>
  </si>
  <si>
    <t>РБ</t>
  </si>
  <si>
    <t>011</t>
  </si>
  <si>
    <t>055</t>
  </si>
  <si>
    <t>009</t>
  </si>
  <si>
    <t>068</t>
  </si>
  <si>
    <t>«Халықтың компьютерлік сауаттылығын арттыруды қамтамасыз ету</t>
  </si>
  <si>
    <t>032015</t>
  </si>
  <si>
    <t>002015</t>
  </si>
  <si>
    <t>004015</t>
  </si>
  <si>
    <t>005015</t>
  </si>
  <si>
    <t>010015</t>
  </si>
  <si>
    <t>1</t>
  </si>
  <si>
    <t>012</t>
  </si>
  <si>
    <t>005</t>
  </si>
  <si>
    <t>309/371</t>
  </si>
  <si>
    <t>028</t>
  </si>
  <si>
    <t>107</t>
  </si>
  <si>
    <t>065</t>
  </si>
  <si>
    <t>Аудит эффективности</t>
  </si>
  <si>
    <t>Внешний государственный аудит, параллельная проверка</t>
  </si>
  <si>
    <t xml:space="preserve">IV-квартал 2022 года - І квартал 2023 года </t>
  </si>
  <si>
    <t>І-IІ кварталы 2023 года</t>
  </si>
  <si>
    <t>Управление энергетики и развития инфраструктуры города Шымкент</t>
  </si>
  <si>
    <t xml:space="preserve"> Перечень объектов государственного аудита Ревизионной комиссии по городу Шымкент на 2023 год 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</si>
  <si>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</si>
  <si>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</si>
  <si>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</si>
  <si>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</si>
  <si>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</si>
  <si>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</si>
  <si>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</si>
  <si>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</si>
  <si>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</si>
  <si>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</si>
  <si>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Название бюджетных программ/активов</t>
  </si>
  <si>
    <t>2019 год</t>
  </si>
  <si>
    <t>2020 год</t>
  </si>
  <si>
    <t>2021 год</t>
  </si>
  <si>
    <t>2022 год</t>
  </si>
  <si>
    <t>2023 год*</t>
  </si>
  <si>
    <t>Всего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</si>
  <si>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</si>
  <si>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>І-квартал 2023 года</t>
  </si>
  <si>
    <t>Член ревизионной комиссии М.Балкибеков</t>
  </si>
  <si>
    <t>Итого</t>
  </si>
  <si>
    <t>Развитие теплоэнергетической системы</t>
  </si>
  <si>
    <t>За счет внутренних займов</t>
  </si>
  <si>
    <t>За счет средств местного бюджета</t>
  </si>
  <si>
    <t>За счет целевого трансферта из Национального фонда Республики Казахстан</t>
  </si>
  <si>
    <t>Организация эксплуатации тепловых сетей, находящихся в коммунальной собственности города республиканского значения, столицы</t>
  </si>
  <si>
    <t>309/370</t>
  </si>
  <si>
    <t>Проведение мероприятий за счет резерва местного исполнительного органа на неотложные затраты</t>
  </si>
  <si>
    <t>Формирование или увеличение уставного капитала юридических лиц</t>
  </si>
  <si>
    <t>Член ревизионной комиссии Н.Абдезов</t>
  </si>
  <si>
    <t>Привлекаются</t>
  </si>
  <si>
    <t>Внешний государственный аудит</t>
  </si>
  <si>
    <t>I-ІІ-квартал 2023 года</t>
  </si>
  <si>
    <t>ІІ-квартал 2023 года</t>
  </si>
  <si>
    <t>МБ,      РБ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</si>
  <si>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</si>
  <si>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</si>
  <si>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>ГУ "Управление физической культуры и спорта"</t>
  </si>
  <si>
    <t xml:space="preserve">«Анализ и оценка эффективности реализации проекта Государственного-частного партнерства, в том числе концессионному проекту» </t>
  </si>
  <si>
    <t>МБ</t>
  </si>
  <si>
    <t>Выполнение государственных обязательств по проектам государственно-частного партнерства</t>
  </si>
  <si>
    <t>Член ревизионной комиссии  А.Балыкбаев</t>
  </si>
  <si>
    <t>Всего по  аудиторским мероприятиям ревизионной комиссии по Итогоам 1-квартала</t>
  </si>
  <si>
    <t xml:space="preserve">ГУ "Управление экономики и бюджетного планирования города Шымкент" </t>
  </si>
  <si>
    <t>Управление архитектуры, градостроительства и земельных отношений города Шымкент</t>
  </si>
  <si>
    <t>НФ</t>
  </si>
  <si>
    <t>Услуги по реализации государственной политики в сфере архитектуры, градостроительства в области регулирования земельных отношений на местном уровне</t>
  </si>
  <si>
    <t>За счет трансфертов из республиканского бюджета</t>
  </si>
  <si>
    <t>За счет гарантированного трансферта из Национального Фонда Республики Казахстан</t>
  </si>
  <si>
    <t>ІІ-ІІІ квартал 2023 года</t>
  </si>
  <si>
    <t>ІІІ-квартал 2023 года</t>
  </si>
  <si>
    <t>Регулирование земельных отношений</t>
  </si>
  <si>
    <t>Изъятие, в том числе путем выкупа, земельных участков для государственных надобностей и связанное с этим отчуждение недвижимого имущества</t>
  </si>
  <si>
    <t>Елді мекендердегі құрылыстардың бас жоспарын әзірлеу</t>
  </si>
  <si>
    <t>Капитальные расходы государственного органа</t>
  </si>
  <si>
    <t>Капитальные расходы подведомственных государственных учреждений и организаций</t>
  </si>
  <si>
    <t>Всего по  аудиторским мероприятиям ревизионной комиссии по Итогоам 2-квартала</t>
  </si>
  <si>
    <t>КГУ "ШымкентБасЖоспар" управления архитектуры, градостроительства и
земельных отношений города Шымкент</t>
  </si>
  <si>
    <t>өткен годдар үшін, 2019 годдан бұрын</t>
  </si>
  <si>
    <t>"Қуатгодуорталық-3" КГУ</t>
  </si>
  <si>
    <t>ІІІ-квартал                           2023 год</t>
  </si>
  <si>
    <t>ІІІ-IV квартал                           2023 год</t>
  </si>
  <si>
    <t>IV-квартал                                 2023 год</t>
  </si>
  <si>
    <t>Государственный аудит эффективности налогового администрирования, полнота и своевременность налоговых и других обязательных поступлений в местный бюджет</t>
  </si>
  <si>
    <t xml:space="preserve">ГУ "Управление государственных доходов по Каратаускому  району департамента государственных доходов по городу  Шымкент" </t>
  </si>
  <si>
    <t>ГУ "Управление цифровизации города Шымкент"</t>
  </si>
  <si>
    <t>Член ревизионной комиссии  Ж.Садибеков</t>
  </si>
  <si>
    <t>Услуги по реализации государственной политики на местном уровне в области цифровизации</t>
  </si>
  <si>
    <t>Всего по  аудиторским мероприятиям ревизионной комиссии по итогам 3-квартала</t>
  </si>
  <si>
    <t xml:space="preserve">Всего по  аудиторским мероприятиям ревизионной комиссии </t>
  </si>
  <si>
    <t>КГУ "Ситуационный центр города Шымкент" управления цифровизации 
города Шымкент</t>
  </si>
  <si>
    <t>*Примечание: в связи с утверждением и уточнением бюджета в  2023 году в ходе предварительного изучения изменятся суммы, охватываемые государственным аудитом.</t>
  </si>
  <si>
    <t>Государственный аудит использования бюджетных средств и активов государства в области архитектуры, градостроительства и земельных отношений</t>
  </si>
  <si>
    <t>Аудит эффективности использования бюджетных средств, выделенных на реализацию единой государственной политики в сфере информатизации и оказания государственных услуг на территории города Шымкент и реализации государственной программы "Цифровой Казахстан"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</si>
  <si>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</si>
  <si>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r>
      <t xml:space="preserve">Прогноз по суммам бюджетных средств, государственных активов, охватываемых государственным аудитом (млн..тенге), по годам                                                                                                                   </t>
    </r>
    <r>
      <rPr>
        <i/>
        <sz val="11"/>
        <rFont val="Times New Roman"/>
        <family val="1"/>
        <charset val="204"/>
      </rPr>
      <t>(в случае изменении не подлежат корректировке)</t>
    </r>
  </si>
  <si>
    <t>4.1</t>
  </si>
  <si>
    <t>4.2</t>
  </si>
  <si>
    <t>5</t>
  </si>
  <si>
    <t>6</t>
  </si>
  <si>
    <t>І кварталы 2023 года</t>
  </si>
  <si>
    <t>Государственный аудит эффективности управления в сфере теплоснабжения, целевого использования привлеченных финансовых средств и исполнения инвестиционных программ объектами производства и передачи тепловой энергии</t>
  </si>
  <si>
    <t>Аудит эффективности, соответствия</t>
  </si>
  <si>
    <t>IІI-квартал                                 2023 года</t>
  </si>
  <si>
    <t>IІІ-IV-квартал                           2023 года</t>
  </si>
  <si>
    <t>IV-квартал                                 2023 года</t>
  </si>
  <si>
    <t>ІІ-квартал                           2023 год</t>
  </si>
  <si>
    <t>ІІ-III квартал                           2023 год</t>
  </si>
  <si>
    <t>III-квартал                                 2023 год</t>
  </si>
  <si>
    <t xml:space="preserve">Аудит соблюдения бюджетного законодательства при планировании бюджета города Шымкент на 2022 год и реализации программы развития города Шымкент на 2021-2025 годы </t>
  </si>
  <si>
    <t>3.1</t>
  </si>
  <si>
    <t>3.2</t>
  </si>
  <si>
    <t>Приложение 1 к приказу Председателя Ревизионной комиссии по городу Шымкент №41 н/қ                                                                                                                от "20" июня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</si>
</sst>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0.0"/>
    <numFmt numFmtId="166" formatCode="0.000"/>
    <numFmt numFmtId="167" formatCode="#,##0.0\ _₽"/>
    <numFmt numFmtId="168" formatCode="#,##0.0"/>
    <numFmt numFmtId="169" formatCode="#,##0.0\ _₸"/>
    <numFmt numFmtId="170" formatCode="#,##0.000\ _₸"/>
    <numFmt numFmtId="171" formatCode="#,##0\ _₸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/>
    <xf numFmtId="0" fontId="1" fillId="0" borderId="0"/>
  </cellStyleXfs>
  <cellXfs count="18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/>
    <xf numFmtId="164" fontId="3" fillId="2" borderId="0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/>
    <xf numFmtId="164" fontId="4" fillId="4" borderId="0" xfId="0" applyNumberFormat="1" applyFont="1" applyFill="1"/>
    <xf numFmtId="0" fontId="4" fillId="4" borderId="0" xfId="0" applyFont="1" applyFill="1"/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 shrinkToFit="1"/>
    </xf>
    <xf numFmtId="166" fontId="4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6" fontId="8" fillId="0" borderId="0" xfId="0" applyNumberFormat="1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3" fillId="2" borderId="0" xfId="0" applyFont="1" applyFill="1"/>
    <xf numFmtId="0" fontId="10" fillId="0" borderId="0" xfId="0" applyFont="1"/>
    <xf numFmtId="0" fontId="10" fillId="4" borderId="0" xfId="0" applyFont="1" applyFill="1"/>
    <xf numFmtId="164" fontId="3" fillId="2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vertical="center" wrapText="1"/>
    </xf>
    <xf numFmtId="166" fontId="3" fillId="0" borderId="0" xfId="0" applyNumberFormat="1" applyFont="1"/>
    <xf numFmtId="0" fontId="3" fillId="0" borderId="0" xfId="0" applyFont="1"/>
    <xf numFmtId="164" fontId="5" fillId="2" borderId="1" xfId="0" applyNumberFormat="1" applyFont="1" applyFill="1" applyBorder="1" applyAlignment="1">
      <alignment horizontal="center" vertical="center" wrapText="1" shrinkToFit="1"/>
    </xf>
    <xf numFmtId="166" fontId="5" fillId="0" borderId="0" xfId="0" applyNumberFormat="1" applyFont="1"/>
    <xf numFmtId="0" fontId="5" fillId="0" borderId="0" xfId="0" applyFont="1"/>
    <xf numFmtId="164" fontId="10" fillId="4" borderId="0" xfId="0" applyNumberFormat="1" applyFont="1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169" fontId="3" fillId="5" borderId="1" xfId="0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71" fontId="3" fillId="6" borderId="1" xfId="1" applyNumberFormat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/>
    </xf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169" fontId="3" fillId="6" borderId="1" xfId="1" applyNumberFormat="1" applyFont="1" applyFill="1" applyBorder="1" applyAlignment="1">
      <alignment horizontal="center" vertical="center" wrapText="1"/>
    </xf>
    <xf numFmtId="170" fontId="3" fillId="6" borderId="1" xfId="1" applyNumberFormat="1" applyFont="1" applyFill="1" applyBorder="1" applyAlignment="1">
      <alignment horizontal="center" vertical="center" wrapText="1"/>
    </xf>
    <xf numFmtId="0" fontId="4" fillId="6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center"/>
    </xf>
    <xf numFmtId="168" fontId="4" fillId="2" borderId="0" xfId="1" applyNumberFormat="1" applyFont="1" applyFill="1"/>
    <xf numFmtId="168" fontId="4" fillId="2" borderId="0" xfId="1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0" borderId="8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16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8" fontId="11" fillId="2" borderId="2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7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 shrinkToFit="1"/>
    </xf>
    <xf numFmtId="168" fontId="12" fillId="2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164" fontId="13" fillId="0" borderId="0" xfId="0" applyNumberFormat="1" applyFont="1"/>
    <xf numFmtId="0" fontId="13" fillId="0" borderId="0" xfId="0" applyFont="1"/>
    <xf numFmtId="0" fontId="7" fillId="2" borderId="0" xfId="1" applyFont="1" applyFill="1" applyAlignment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6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166" fontId="4" fillId="0" borderId="1" xfId="0" applyNumberFormat="1" applyFont="1" applyBorder="1"/>
    <xf numFmtId="0" fontId="14" fillId="2" borderId="0" xfId="2" applyNumberFormat="1" applyFont="1" applyFill="1" applyBorder="1" applyAlignment="1" applyProtection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top" wrapText="1"/>
    </xf>
    <xf numFmtId="0" fontId="5" fillId="0" borderId="11" xfId="0" applyNumberFormat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3" fillId="6" borderId="5" xfId="1" applyFont="1" applyFill="1" applyBorder="1" applyAlignment="1">
      <alignment horizontal="center" vertical="center" wrapText="1" shrinkToFit="1"/>
    </xf>
    <xf numFmtId="0" fontId="3" fillId="6" borderId="6" xfId="1" applyFont="1" applyFill="1" applyBorder="1" applyAlignment="1">
      <alignment horizontal="center" vertical="center" wrapText="1" shrinkToFit="1"/>
    </xf>
    <xf numFmtId="0" fontId="3" fillId="6" borderId="7" xfId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15" fillId="2" borderId="0" xfId="2" applyNumberFormat="1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" xfId="2"/>
    <cellStyle name="Обычный 12" xfId="3"/>
    <cellStyle name="Обычный 2" xfId="1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35"/>
  <sheetViews>
    <sheetView tabSelected="1" view="pageBreakPreview" zoomScale="90" zoomScaleNormal="70" zoomScaleSheetLayoutView="90" workbookViewId="0">
      <pane ySplit="8" topLeftCell="A69" activePane="bottomLeft" state="frozen"/>
      <selection pane="bottomLeft" activeCell="E69" sqref="E69"/>
    </sheetView>
  </sheetViews>
  <sheetFormatPr defaultColWidth="9.140625" defaultRowHeight="15" x14ac:dyDescent="0.25"/>
  <cols>
    <col min="1" max="1" width="5.140625" style="1" customWidth="1"/>
    <col min="2" max="2" width="36.42578125" style="2" customWidth="1"/>
    <col min="3" max="3" width="9.140625" style="2"/>
    <col min="4" max="4" width="13.140625" style="2" customWidth="1"/>
    <col min="5" max="5" width="38.42578125" style="2" customWidth="1"/>
    <col min="6" max="7" width="13.5703125" style="2" customWidth="1"/>
    <col min="8" max="8" width="13.140625" style="2" customWidth="1"/>
    <col min="9" max="9" width="7.5703125" style="3" customWidth="1"/>
    <col min="10" max="10" width="13.42578125" style="2" customWidth="1"/>
    <col min="11" max="11" width="11.28515625" style="2" customWidth="1"/>
    <col min="12" max="12" width="35.5703125" style="2" customWidth="1"/>
    <col min="13" max="13" width="9.140625" style="2" hidden="1" customWidth="1"/>
    <col min="14" max="14" width="15" style="2" customWidth="1"/>
    <col min="15" max="15" width="12.7109375" style="2" customWidth="1"/>
    <col min="16" max="16" width="14" style="2" customWidth="1"/>
    <col min="17" max="17" width="13.28515625" style="2" customWidth="1"/>
    <col min="18" max="18" width="12.42578125" style="2" customWidth="1"/>
    <col min="19" max="19" width="13.28515625" style="4" customWidth="1"/>
    <col min="20" max="20" width="24" style="2" customWidth="1"/>
    <col min="21" max="21" width="9.85546875" style="2" bestFit="1" customWidth="1"/>
    <col min="22" max="25" width="10.42578125" style="2" bestFit="1" customWidth="1"/>
    <col min="26" max="26" width="9.42578125" style="2" bestFit="1" customWidth="1"/>
    <col min="27" max="27" width="11.5703125" style="2" bestFit="1" customWidth="1"/>
    <col min="28" max="16384" width="9.140625" style="2"/>
  </cols>
  <sheetData>
    <row r="1" spans="1:26" ht="54" customHeight="1" x14ac:dyDescent="0.25">
      <c r="O1" s="142"/>
      <c r="P1" s="142"/>
      <c r="Q1" s="165" t="s">
        <v>125</v>
      </c>
      <c r="R1" s="165"/>
      <c r="S1" s="165"/>
      <c r="T1" s="165"/>
      <c r="U1" s="142"/>
    </row>
    <row r="2" spans="1:26" ht="13.5" customHeight="1" x14ac:dyDescent="0.25"/>
    <row r="3" spans="1:26" ht="15" customHeight="1" x14ac:dyDescent="0.25">
      <c r="A3" s="5"/>
      <c r="B3" s="181" t="s">
        <v>32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6"/>
    </row>
    <row r="4" spans="1:26" ht="12" customHeight="1" x14ac:dyDescent="0.25">
      <c r="A4" s="5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6"/>
    </row>
    <row r="5" spans="1:26" x14ac:dyDescent="0.25">
      <c r="A5" s="5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7"/>
      <c r="T5" s="6"/>
    </row>
    <row r="6" spans="1:26" ht="31.5" customHeight="1" x14ac:dyDescent="0.25">
      <c r="A6" s="186" t="s">
        <v>0</v>
      </c>
      <c r="B6" s="187" t="s">
        <v>33</v>
      </c>
      <c r="C6" s="168" t="s">
        <v>34</v>
      </c>
      <c r="D6" s="168" t="s">
        <v>35</v>
      </c>
      <c r="E6" s="168" t="s">
        <v>36</v>
      </c>
      <c r="F6" s="182" t="s">
        <v>107</v>
      </c>
      <c r="G6" s="182"/>
      <c r="H6" s="182"/>
      <c r="I6" s="183" t="s">
        <v>108</v>
      </c>
      <c r="J6" s="184"/>
      <c r="K6" s="184"/>
      <c r="L6" s="184"/>
      <c r="M6" s="184"/>
      <c r="N6" s="184"/>
      <c r="O6" s="184"/>
      <c r="P6" s="184"/>
      <c r="Q6" s="184"/>
      <c r="R6" s="184"/>
      <c r="S6" s="185"/>
      <c r="T6" s="180" t="s">
        <v>50</v>
      </c>
    </row>
    <row r="7" spans="1:26" ht="30" customHeight="1" x14ac:dyDescent="0.25">
      <c r="A7" s="186"/>
      <c r="B7" s="166"/>
      <c r="C7" s="168"/>
      <c r="D7" s="168"/>
      <c r="E7" s="168"/>
      <c r="F7" s="182"/>
      <c r="G7" s="182"/>
      <c r="H7" s="182"/>
      <c r="I7" s="166" t="s">
        <v>40</v>
      </c>
      <c r="J7" s="167" t="s">
        <v>41</v>
      </c>
      <c r="K7" s="167" t="s">
        <v>42</v>
      </c>
      <c r="L7" s="168" t="s">
        <v>43</v>
      </c>
      <c r="M7" s="169" t="s">
        <v>91</v>
      </c>
      <c r="N7" s="171" t="s">
        <v>44</v>
      </c>
      <c r="O7" s="173" t="s">
        <v>45</v>
      </c>
      <c r="P7" s="173" t="s">
        <v>46</v>
      </c>
      <c r="Q7" s="175" t="s">
        <v>47</v>
      </c>
      <c r="R7" s="177" t="s">
        <v>48</v>
      </c>
      <c r="S7" s="179" t="s">
        <v>49</v>
      </c>
      <c r="T7" s="180"/>
    </row>
    <row r="8" spans="1:26" ht="52.5" customHeight="1" x14ac:dyDescent="0.25">
      <c r="A8" s="186"/>
      <c r="B8" s="167"/>
      <c r="C8" s="168"/>
      <c r="D8" s="168"/>
      <c r="E8" s="168"/>
      <c r="F8" s="145" t="s">
        <v>37</v>
      </c>
      <c r="G8" s="145" t="s">
        <v>38</v>
      </c>
      <c r="H8" s="145" t="s">
        <v>39</v>
      </c>
      <c r="I8" s="167"/>
      <c r="J8" s="168"/>
      <c r="K8" s="168"/>
      <c r="L8" s="168"/>
      <c r="M8" s="170"/>
      <c r="N8" s="172"/>
      <c r="O8" s="174"/>
      <c r="P8" s="174"/>
      <c r="Q8" s="176"/>
      <c r="R8" s="178"/>
      <c r="S8" s="179"/>
      <c r="T8" s="180"/>
    </row>
    <row r="9" spans="1:26" x14ac:dyDescent="0.25">
      <c r="A9" s="150">
        <v>1</v>
      </c>
      <c r="B9" s="143">
        <v>2</v>
      </c>
      <c r="C9" s="143">
        <v>3</v>
      </c>
      <c r="D9" s="143">
        <v>4</v>
      </c>
      <c r="E9" s="143">
        <v>5</v>
      </c>
      <c r="F9" s="143"/>
      <c r="G9" s="143"/>
      <c r="H9" s="143"/>
      <c r="I9" s="143">
        <v>7</v>
      </c>
      <c r="J9" s="143">
        <v>8</v>
      </c>
      <c r="K9" s="143">
        <v>9</v>
      </c>
      <c r="L9" s="143">
        <v>10</v>
      </c>
      <c r="M9" s="143">
        <v>11</v>
      </c>
      <c r="N9" s="8">
        <v>11</v>
      </c>
      <c r="O9" s="8">
        <v>12</v>
      </c>
      <c r="P9" s="9">
        <v>13</v>
      </c>
      <c r="Q9" s="143">
        <v>14</v>
      </c>
      <c r="R9" s="143">
        <v>15</v>
      </c>
      <c r="S9" s="143">
        <v>16</v>
      </c>
      <c r="T9" s="143">
        <v>17</v>
      </c>
    </row>
    <row r="10" spans="1:26" s="10" customFormat="1" ht="15.75" customHeight="1" x14ac:dyDescent="0.25">
      <c r="A10" s="151" t="s">
        <v>51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6" s="63" customFormat="1" ht="15.75" customHeight="1" x14ac:dyDescent="0.25">
      <c r="A11" s="155" t="s">
        <v>62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</row>
    <row r="12" spans="1:26" s="10" customFormat="1" ht="96.75" customHeight="1" x14ac:dyDescent="0.25">
      <c r="A12" s="24" t="s">
        <v>20</v>
      </c>
      <c r="B12" s="25"/>
      <c r="C12" s="25" t="s">
        <v>115</v>
      </c>
      <c r="D12" s="25" t="s">
        <v>28</v>
      </c>
      <c r="E12" s="146" t="s">
        <v>114</v>
      </c>
      <c r="F12" s="15" t="s">
        <v>29</v>
      </c>
      <c r="G12" s="14" t="s">
        <v>113</v>
      </c>
      <c r="H12" s="14" t="s">
        <v>30</v>
      </c>
      <c r="I12" s="16"/>
      <c r="J12" s="26"/>
      <c r="K12" s="18"/>
      <c r="L12" s="26"/>
      <c r="M12" s="27"/>
      <c r="N12" s="28"/>
      <c r="O12" s="28">
        <f>+O13+O22</f>
        <v>2584.8519999999999</v>
      </c>
      <c r="P12" s="28">
        <f>+P13+P22</f>
        <v>5425.2469999999994</v>
      </c>
      <c r="Q12" s="28">
        <f>+Q13+Q22</f>
        <v>4881.3899999999994</v>
      </c>
      <c r="R12" s="28"/>
      <c r="S12" s="28">
        <f>+S13+S22</f>
        <v>12891.489000000001</v>
      </c>
      <c r="T12" s="147" t="s">
        <v>63</v>
      </c>
      <c r="U12" s="29"/>
      <c r="V12" s="29"/>
      <c r="W12" s="29"/>
      <c r="X12" s="29"/>
      <c r="Y12" s="29"/>
      <c r="Z12" s="29"/>
    </row>
    <row r="13" spans="1:26" s="35" customFormat="1" ht="48" customHeight="1" x14ac:dyDescent="0.25">
      <c r="A13" s="30"/>
      <c r="B13" s="92" t="s">
        <v>31</v>
      </c>
      <c r="C13" s="133"/>
      <c r="D13" s="25"/>
      <c r="E13" s="25"/>
      <c r="F13" s="25"/>
      <c r="G13" s="25"/>
      <c r="H13" s="25"/>
      <c r="I13" s="14"/>
      <c r="J13" s="14"/>
      <c r="K13" s="30"/>
      <c r="L13" s="31" t="s">
        <v>53</v>
      </c>
      <c r="M13" s="32"/>
      <c r="N13" s="33"/>
      <c r="O13" s="20">
        <f>+O14+O18</f>
        <v>1984.8520000000001</v>
      </c>
      <c r="P13" s="20">
        <f>+P14+P18</f>
        <v>4125.848</v>
      </c>
      <c r="Q13" s="20">
        <f t="shared" ref="Q13" si="0">+Q14+Q18</f>
        <v>3925.1509999999998</v>
      </c>
      <c r="R13" s="20"/>
      <c r="S13" s="22">
        <f t="shared" ref="S13" si="1">+Q13+P13+O13</f>
        <v>10035.851000000001</v>
      </c>
      <c r="T13" s="25"/>
      <c r="U13" s="34"/>
      <c r="V13" s="34"/>
      <c r="W13" s="34"/>
      <c r="X13" s="34"/>
      <c r="Y13" s="34"/>
      <c r="Z13" s="34"/>
    </row>
    <row r="14" spans="1:26" s="47" customFormat="1" ht="28.5" x14ac:dyDescent="0.25">
      <c r="A14" s="36"/>
      <c r="B14" s="93"/>
      <c r="C14" s="133"/>
      <c r="D14" s="37"/>
      <c r="E14" s="37"/>
      <c r="F14" s="37"/>
      <c r="G14" s="37"/>
      <c r="H14" s="37"/>
      <c r="I14" s="38"/>
      <c r="J14" s="14" t="s">
        <v>23</v>
      </c>
      <c r="K14" s="30" t="s">
        <v>21</v>
      </c>
      <c r="L14" s="31" t="s">
        <v>54</v>
      </c>
      <c r="M14" s="32"/>
      <c r="N14" s="33"/>
      <c r="O14" s="20">
        <f>SUM(O15:O17)</f>
        <v>1012.4930000000001</v>
      </c>
      <c r="P14" s="20">
        <f t="shared" ref="P14:Q14" si="2">SUM(P15:P17)</f>
        <v>2165.8470000000002</v>
      </c>
      <c r="Q14" s="20">
        <f t="shared" si="2"/>
        <v>525.15099999999995</v>
      </c>
      <c r="R14" s="20"/>
      <c r="S14" s="22">
        <f t="shared" ref="S14:S16" si="3">+Q14+P14+O14</f>
        <v>3703.491</v>
      </c>
      <c r="T14" s="37"/>
      <c r="U14" s="46"/>
      <c r="V14" s="46"/>
      <c r="W14" s="46"/>
      <c r="X14" s="46"/>
      <c r="Y14" s="46"/>
      <c r="Z14" s="46"/>
    </row>
    <row r="15" spans="1:26" s="35" customFormat="1" x14ac:dyDescent="0.25">
      <c r="A15" s="30"/>
      <c r="B15" s="94"/>
      <c r="C15" s="133"/>
      <c r="D15" s="25"/>
      <c r="E15" s="25"/>
      <c r="F15" s="25"/>
      <c r="G15" s="25"/>
      <c r="H15" s="25"/>
      <c r="I15" s="14"/>
      <c r="J15" s="38"/>
      <c r="K15" s="39" t="s">
        <v>22</v>
      </c>
      <c r="L15" s="40" t="s">
        <v>55</v>
      </c>
      <c r="M15" s="41"/>
      <c r="N15" s="42"/>
      <c r="O15" s="43">
        <v>0</v>
      </c>
      <c r="P15" s="43">
        <v>2165.8470000000002</v>
      </c>
      <c r="Q15" s="43"/>
      <c r="R15" s="44"/>
      <c r="S15" s="45">
        <f t="shared" si="3"/>
        <v>2165.8470000000002</v>
      </c>
      <c r="T15" s="25"/>
      <c r="U15" s="34"/>
      <c r="V15" s="34"/>
      <c r="W15" s="34"/>
      <c r="X15" s="34"/>
      <c r="Y15" s="34"/>
      <c r="Z15" s="34"/>
    </row>
    <row r="16" spans="1:26" s="35" customFormat="1" x14ac:dyDescent="0.25">
      <c r="A16" s="30"/>
      <c r="B16" s="94"/>
      <c r="C16" s="133"/>
      <c r="D16" s="25"/>
      <c r="E16" s="25"/>
      <c r="F16" s="25"/>
      <c r="G16" s="25"/>
      <c r="H16" s="25"/>
      <c r="I16" s="14"/>
      <c r="J16" s="14"/>
      <c r="K16" s="36" t="s">
        <v>10</v>
      </c>
      <c r="L16" s="132" t="s">
        <v>56</v>
      </c>
      <c r="M16" s="32"/>
      <c r="N16" s="33"/>
      <c r="O16" s="43">
        <v>0</v>
      </c>
      <c r="P16" s="43">
        <v>0</v>
      </c>
      <c r="Q16" s="132"/>
      <c r="R16" s="132"/>
      <c r="S16" s="45">
        <f t="shared" si="3"/>
        <v>0</v>
      </c>
      <c r="T16" s="25"/>
      <c r="U16" s="34"/>
      <c r="V16" s="34"/>
      <c r="W16" s="34"/>
      <c r="X16" s="34"/>
      <c r="Y16" s="34"/>
      <c r="Z16" s="34"/>
    </row>
    <row r="17" spans="1:26" s="35" customFormat="1" ht="45" x14ac:dyDescent="0.25">
      <c r="A17" s="30"/>
      <c r="B17" s="94"/>
      <c r="C17" s="133"/>
      <c r="D17" s="25"/>
      <c r="E17" s="25"/>
      <c r="F17" s="25"/>
      <c r="G17" s="25"/>
      <c r="H17" s="25"/>
      <c r="I17" s="14"/>
      <c r="J17" s="14"/>
      <c r="K17" s="36" t="s">
        <v>3</v>
      </c>
      <c r="L17" s="40" t="s">
        <v>57</v>
      </c>
      <c r="M17" s="32"/>
      <c r="N17" s="33"/>
      <c r="O17" s="43">
        <v>1012.4930000000001</v>
      </c>
      <c r="P17" s="43">
        <v>0</v>
      </c>
      <c r="Q17" s="43">
        <v>525.15099999999995</v>
      </c>
      <c r="R17" s="40"/>
      <c r="S17" s="45">
        <f>+Q17+P17+O17</f>
        <v>1537.644</v>
      </c>
      <c r="T17" s="25"/>
      <c r="U17" s="34"/>
      <c r="V17" s="34"/>
      <c r="W17" s="34"/>
      <c r="X17" s="34"/>
      <c r="Y17" s="34"/>
      <c r="Z17" s="34"/>
    </row>
    <row r="18" spans="1:26" s="35" customFormat="1" ht="63.75" customHeight="1" x14ac:dyDescent="0.25">
      <c r="A18" s="30"/>
      <c r="B18" s="94"/>
      <c r="C18" s="133"/>
      <c r="D18" s="25"/>
      <c r="E18" s="25"/>
      <c r="F18" s="25"/>
      <c r="G18" s="25"/>
      <c r="H18" s="25"/>
      <c r="I18" s="14"/>
      <c r="J18" s="14" t="s">
        <v>23</v>
      </c>
      <c r="K18" s="30" t="s">
        <v>24</v>
      </c>
      <c r="L18" s="31" t="s">
        <v>58</v>
      </c>
      <c r="M18" s="32"/>
      <c r="N18" s="33"/>
      <c r="O18" s="20">
        <f>SUM(O19:O21)</f>
        <v>972.35900000000004</v>
      </c>
      <c r="P18" s="20">
        <f t="shared" ref="P18:Q18" si="4">SUM(P19:P21)</f>
        <v>1960.001</v>
      </c>
      <c r="Q18" s="20">
        <f t="shared" si="4"/>
        <v>3400</v>
      </c>
      <c r="R18" s="40"/>
      <c r="S18" s="22">
        <f t="shared" ref="S18:S21" si="5">+Q18+P18+O18</f>
        <v>6332.3600000000006</v>
      </c>
      <c r="T18" s="25"/>
      <c r="U18" s="34"/>
      <c r="V18" s="34"/>
      <c r="W18" s="34"/>
      <c r="X18" s="34"/>
      <c r="Y18" s="34"/>
      <c r="Z18" s="34"/>
    </row>
    <row r="19" spans="1:26" s="35" customFormat="1" x14ac:dyDescent="0.25">
      <c r="A19" s="30"/>
      <c r="B19" s="94"/>
      <c r="C19" s="133"/>
      <c r="D19" s="25"/>
      <c r="E19" s="25"/>
      <c r="F19" s="25"/>
      <c r="G19" s="25"/>
      <c r="H19" s="25"/>
      <c r="I19" s="14"/>
      <c r="J19" s="38"/>
      <c r="K19" s="39" t="s">
        <v>22</v>
      </c>
      <c r="L19" s="40" t="s">
        <v>55</v>
      </c>
      <c r="M19" s="32"/>
      <c r="N19" s="33"/>
      <c r="O19" s="43">
        <v>0</v>
      </c>
      <c r="P19" s="40"/>
      <c r="Q19" s="40"/>
      <c r="R19" s="40"/>
      <c r="S19" s="45">
        <f t="shared" si="5"/>
        <v>0</v>
      </c>
      <c r="T19" s="25"/>
      <c r="U19" s="34"/>
      <c r="V19" s="34"/>
      <c r="W19" s="34"/>
      <c r="X19" s="34"/>
      <c r="Y19" s="34"/>
      <c r="Z19" s="34"/>
    </row>
    <row r="20" spans="1:26" s="35" customFormat="1" x14ac:dyDescent="0.25">
      <c r="A20" s="30"/>
      <c r="B20" s="94"/>
      <c r="C20" s="133"/>
      <c r="D20" s="25"/>
      <c r="E20" s="25"/>
      <c r="F20" s="25"/>
      <c r="G20" s="25"/>
      <c r="H20" s="25"/>
      <c r="I20" s="14"/>
      <c r="J20" s="14"/>
      <c r="K20" s="36" t="s">
        <v>10</v>
      </c>
      <c r="L20" s="132" t="s">
        <v>56</v>
      </c>
      <c r="M20" s="32"/>
      <c r="N20" s="33"/>
      <c r="O20" s="43">
        <v>0</v>
      </c>
      <c r="P20" s="40"/>
      <c r="Q20" s="40"/>
      <c r="R20" s="40"/>
      <c r="S20" s="45">
        <f t="shared" si="5"/>
        <v>0</v>
      </c>
      <c r="T20" s="25"/>
      <c r="U20" s="34"/>
      <c r="V20" s="34"/>
      <c r="W20" s="34"/>
      <c r="X20" s="34"/>
      <c r="Y20" s="34"/>
      <c r="Z20" s="34"/>
    </row>
    <row r="21" spans="1:26" s="35" customFormat="1" ht="45" x14ac:dyDescent="0.25">
      <c r="A21" s="30"/>
      <c r="B21" s="94"/>
      <c r="C21" s="133"/>
      <c r="D21" s="25"/>
      <c r="E21" s="25"/>
      <c r="F21" s="25"/>
      <c r="G21" s="25"/>
      <c r="H21" s="25"/>
      <c r="I21" s="14"/>
      <c r="J21" s="14"/>
      <c r="K21" s="36" t="s">
        <v>3</v>
      </c>
      <c r="L21" s="40" t="s">
        <v>57</v>
      </c>
      <c r="M21" s="32"/>
      <c r="N21" s="33"/>
      <c r="O21" s="43">
        <v>972.35900000000004</v>
      </c>
      <c r="P21" s="43">
        <v>1960.001</v>
      </c>
      <c r="Q21" s="43">
        <v>3400</v>
      </c>
      <c r="R21" s="40"/>
      <c r="S21" s="45">
        <f t="shared" si="5"/>
        <v>6332.3600000000006</v>
      </c>
      <c r="T21" s="25"/>
      <c r="U21" s="34"/>
      <c r="V21" s="34"/>
      <c r="W21" s="34"/>
      <c r="X21" s="34"/>
      <c r="Y21" s="34"/>
      <c r="Z21" s="34"/>
    </row>
    <row r="22" spans="1:26" s="10" customFormat="1" x14ac:dyDescent="0.25">
      <c r="A22" s="134"/>
      <c r="B22" s="92" t="s">
        <v>92</v>
      </c>
      <c r="C22" s="148"/>
      <c r="D22" s="25"/>
      <c r="E22" s="25"/>
      <c r="F22" s="25"/>
      <c r="G22" s="25"/>
      <c r="H22" s="25"/>
      <c r="I22" s="135"/>
      <c r="J22" s="135" t="s">
        <v>59</v>
      </c>
      <c r="K22" s="14"/>
      <c r="L22" s="31" t="s">
        <v>53</v>
      </c>
      <c r="M22" s="137"/>
      <c r="N22" s="138"/>
      <c r="O22" s="20">
        <f>+O23+O24</f>
        <v>600</v>
      </c>
      <c r="P22" s="20">
        <f>+P23+P24</f>
        <v>1299.3989999999999</v>
      </c>
      <c r="Q22" s="20">
        <f t="shared" ref="Q22" si="6">+Q23+Q24</f>
        <v>956.23900000000003</v>
      </c>
      <c r="R22" s="20"/>
      <c r="S22" s="139">
        <f>+Q22+P22+O22</f>
        <v>2855.6379999999999</v>
      </c>
      <c r="T22" s="136"/>
      <c r="U22" s="29"/>
      <c r="V22" s="29"/>
      <c r="W22" s="29"/>
      <c r="X22" s="29"/>
      <c r="Y22" s="29"/>
      <c r="Z22" s="29"/>
    </row>
    <row r="23" spans="1:26" s="21" customFormat="1" ht="45.75" customHeight="1" x14ac:dyDescent="0.25">
      <c r="A23" s="36"/>
      <c r="B23" s="92"/>
      <c r="C23" s="140"/>
      <c r="D23" s="38"/>
      <c r="E23" s="48"/>
      <c r="F23" s="48"/>
      <c r="G23" s="48"/>
      <c r="H23" s="48"/>
      <c r="I23" s="38"/>
      <c r="J23" s="38"/>
      <c r="K23" s="39" t="s">
        <v>25</v>
      </c>
      <c r="L23" s="40" t="s">
        <v>60</v>
      </c>
      <c r="M23" s="41"/>
      <c r="O23" s="43">
        <v>600</v>
      </c>
      <c r="P23" s="43">
        <v>800</v>
      </c>
      <c r="Q23" s="43">
        <v>956.23900000000003</v>
      </c>
      <c r="R23" s="45"/>
      <c r="S23" s="22">
        <f>O23+P23+Q23</f>
        <v>2356.239</v>
      </c>
      <c r="T23" s="48"/>
      <c r="U23" s="141"/>
      <c r="V23" s="141"/>
      <c r="W23" s="141"/>
      <c r="X23" s="141"/>
      <c r="Y23" s="141"/>
      <c r="Z23" s="141"/>
    </row>
    <row r="24" spans="1:26" s="21" customFormat="1" ht="45.75" customHeight="1" x14ac:dyDescent="0.25">
      <c r="A24" s="36"/>
      <c r="B24" s="92"/>
      <c r="C24" s="140"/>
      <c r="D24" s="38"/>
      <c r="E24" s="48"/>
      <c r="F24" s="48"/>
      <c r="G24" s="48"/>
      <c r="H24" s="48"/>
      <c r="I24" s="38"/>
      <c r="J24" s="38"/>
      <c r="K24" s="39" t="s">
        <v>26</v>
      </c>
      <c r="L24" s="40" t="s">
        <v>61</v>
      </c>
      <c r="M24" s="41"/>
      <c r="O24" s="43"/>
      <c r="P24" s="43">
        <v>499.399</v>
      </c>
      <c r="Q24" s="43"/>
      <c r="R24" s="45"/>
      <c r="S24" s="22">
        <f>O24+P24+Q24</f>
        <v>499.399</v>
      </c>
      <c r="T24" s="48"/>
      <c r="U24" s="141"/>
      <c r="V24" s="141"/>
      <c r="W24" s="141"/>
      <c r="X24" s="141"/>
      <c r="Y24" s="141"/>
      <c r="Z24" s="141"/>
    </row>
    <row r="25" spans="1:26" s="12" customFormat="1" ht="20.25" customHeight="1" x14ac:dyDescent="0.25">
      <c r="A25" s="153" t="s">
        <v>52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1"/>
    </row>
    <row r="26" spans="1:26" s="10" customFormat="1" ht="108.75" customHeight="1" x14ac:dyDescent="0.25">
      <c r="A26" s="13" t="s">
        <v>1</v>
      </c>
      <c r="B26" s="15" t="s">
        <v>76</v>
      </c>
      <c r="C26" s="14" t="s">
        <v>27</v>
      </c>
      <c r="D26" s="14" t="s">
        <v>64</v>
      </c>
      <c r="E26" s="15" t="s">
        <v>122</v>
      </c>
      <c r="F26" s="14" t="s">
        <v>51</v>
      </c>
      <c r="G26" s="15" t="s">
        <v>65</v>
      </c>
      <c r="H26" s="15" t="s">
        <v>66</v>
      </c>
      <c r="I26" s="16" t="s">
        <v>67</v>
      </c>
      <c r="J26" s="17"/>
      <c r="K26" s="18"/>
      <c r="L26" s="19"/>
      <c r="M26" s="20"/>
      <c r="N26" s="20"/>
      <c r="O26" s="20"/>
      <c r="P26" s="21"/>
      <c r="Q26" s="20"/>
      <c r="R26" s="20"/>
      <c r="S26" s="22"/>
      <c r="T26" s="147" t="s">
        <v>63</v>
      </c>
    </row>
    <row r="27" spans="1:26" s="61" customFormat="1" x14ac:dyDescent="0.25">
      <c r="A27" s="55">
        <v>2</v>
      </c>
      <c r="B27" s="72">
        <v>3</v>
      </c>
      <c r="C27" s="164" t="s">
        <v>75</v>
      </c>
      <c r="D27" s="164"/>
      <c r="E27" s="164"/>
      <c r="F27" s="164"/>
      <c r="G27" s="164"/>
      <c r="H27" s="164"/>
      <c r="I27" s="56"/>
      <c r="J27" s="56"/>
      <c r="K27" s="57"/>
      <c r="L27" s="58"/>
      <c r="M27" s="59"/>
      <c r="N27" s="59">
        <f>N12+N26</f>
        <v>0</v>
      </c>
      <c r="O27" s="59">
        <f t="shared" ref="O27:Q27" si="7">O12+O26</f>
        <v>2584.8519999999999</v>
      </c>
      <c r="P27" s="59">
        <f t="shared" si="7"/>
        <v>5425.2469999999994</v>
      </c>
      <c r="Q27" s="59">
        <f t="shared" si="7"/>
        <v>4881.3899999999994</v>
      </c>
      <c r="R27" s="59">
        <f>R12+R26</f>
        <v>0</v>
      </c>
      <c r="S27" s="59">
        <f t="shared" ref="S27" si="8">S12+S26</f>
        <v>12891.489000000001</v>
      </c>
      <c r="T27" s="60"/>
    </row>
    <row r="28" spans="1:26" s="62" customFormat="1" ht="15.75" customHeight="1" x14ac:dyDescent="0.25">
      <c r="A28" s="163" t="s">
        <v>66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  <row r="29" spans="1:26" s="63" customFormat="1" ht="15.75" customHeight="1" x14ac:dyDescent="0.25">
      <c r="A29" s="155" t="s">
        <v>62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</row>
    <row r="30" spans="1:26" s="10" customFormat="1" ht="83.25" customHeight="1" x14ac:dyDescent="0.25">
      <c r="A30" s="24" t="s">
        <v>5</v>
      </c>
      <c r="B30" s="25"/>
      <c r="C30" s="25" t="s">
        <v>27</v>
      </c>
      <c r="D30" s="25" t="s">
        <v>64</v>
      </c>
      <c r="E30" s="25" t="s">
        <v>105</v>
      </c>
      <c r="F30" s="15" t="s">
        <v>66</v>
      </c>
      <c r="G30" s="15" t="s">
        <v>82</v>
      </c>
      <c r="H30" s="15" t="s">
        <v>83</v>
      </c>
      <c r="I30" s="26"/>
      <c r="J30" s="26"/>
      <c r="K30" s="18"/>
      <c r="L30" s="26"/>
      <c r="M30" s="15"/>
      <c r="N30" s="53"/>
      <c r="O30" s="22">
        <f>+O31+O40</f>
        <v>4095.0120000000002</v>
      </c>
      <c r="P30" s="22">
        <f t="shared" ref="P30:Q30" si="9">+P31+P40</f>
        <v>10363.754999999999</v>
      </c>
      <c r="Q30" s="22">
        <f t="shared" si="9"/>
        <v>10031.272000000001</v>
      </c>
      <c r="R30" s="15"/>
      <c r="S30" s="64">
        <f>+O30+P30+Q30</f>
        <v>24490.039000000001</v>
      </c>
      <c r="T30" s="23"/>
      <c r="U30" s="29"/>
      <c r="V30" s="29"/>
      <c r="W30" s="29"/>
      <c r="X30" s="29"/>
      <c r="Y30" s="29"/>
      <c r="Z30" s="29"/>
    </row>
    <row r="31" spans="1:26" s="67" customFormat="1" ht="42.75" x14ac:dyDescent="0.25">
      <c r="A31" s="30" t="s">
        <v>123</v>
      </c>
      <c r="B31" s="25" t="s">
        <v>77</v>
      </c>
      <c r="C31" s="96"/>
      <c r="D31" s="96"/>
      <c r="E31" s="97"/>
      <c r="F31" s="97"/>
      <c r="G31" s="97"/>
      <c r="H31" s="97"/>
      <c r="I31" s="14"/>
      <c r="J31" s="14"/>
      <c r="K31" s="31" t="s">
        <v>53</v>
      </c>
      <c r="L31" s="25"/>
      <c r="M31" s="15"/>
      <c r="N31" s="53"/>
      <c r="O31" s="20">
        <f>+O32+O36+O37+O38+O39</f>
        <v>4043.6010000000001</v>
      </c>
      <c r="P31" s="20">
        <f t="shared" ref="P31:Q31" si="10">+P32+P36+P37+P38+P39</f>
        <v>10264.864</v>
      </c>
      <c r="Q31" s="20">
        <f t="shared" si="10"/>
        <v>9909.8060000000005</v>
      </c>
      <c r="R31" s="15"/>
      <c r="S31" s="64">
        <f>+Q31+P31+O31</f>
        <v>24218.270999999997</v>
      </c>
      <c r="T31" s="65"/>
      <c r="U31" s="66"/>
      <c r="V31" s="66"/>
      <c r="W31" s="66"/>
      <c r="X31" s="66"/>
      <c r="Y31" s="66"/>
      <c r="Z31" s="66"/>
    </row>
    <row r="32" spans="1:26" s="70" customFormat="1" ht="75" x14ac:dyDescent="0.25">
      <c r="A32" s="30"/>
      <c r="B32" s="93"/>
      <c r="C32" s="37"/>
      <c r="D32" s="37"/>
      <c r="E32" s="37"/>
      <c r="F32" s="37"/>
      <c r="G32" s="37"/>
      <c r="H32" s="37"/>
      <c r="I32" s="38"/>
      <c r="J32" s="38">
        <v>344</v>
      </c>
      <c r="K32" s="36" t="s">
        <v>7</v>
      </c>
      <c r="L32" s="98" t="s">
        <v>79</v>
      </c>
      <c r="M32" s="15"/>
      <c r="N32" s="53"/>
      <c r="O32" s="43">
        <v>338.92</v>
      </c>
      <c r="P32" s="43">
        <v>854.93100000000004</v>
      </c>
      <c r="Q32" s="43">
        <v>443.44400000000002</v>
      </c>
      <c r="R32" s="15"/>
      <c r="S32" s="68">
        <f t="shared" ref="S32:S45" si="11">+Q32+P32+O32</f>
        <v>1637.2950000000001</v>
      </c>
      <c r="T32" s="65"/>
      <c r="U32" s="69"/>
      <c r="V32" s="69"/>
      <c r="W32" s="69"/>
      <c r="X32" s="69"/>
      <c r="Y32" s="69"/>
      <c r="Z32" s="69"/>
    </row>
    <row r="33" spans="1:26" s="70" customFormat="1" ht="30" x14ac:dyDescent="0.25">
      <c r="A33" s="30"/>
      <c r="B33" s="93"/>
      <c r="C33" s="37"/>
      <c r="D33" s="37"/>
      <c r="E33" s="37"/>
      <c r="F33" s="37"/>
      <c r="G33" s="37"/>
      <c r="H33" s="37"/>
      <c r="I33" s="38" t="s">
        <v>9</v>
      </c>
      <c r="J33" s="38"/>
      <c r="K33" s="36" t="s">
        <v>10</v>
      </c>
      <c r="L33" s="98" t="s">
        <v>80</v>
      </c>
      <c r="M33" s="15"/>
      <c r="N33" s="53"/>
      <c r="O33" s="43"/>
      <c r="P33" s="43"/>
      <c r="Q33" s="43">
        <v>3.92</v>
      </c>
      <c r="R33" s="15"/>
      <c r="S33" s="68">
        <f t="shared" si="11"/>
        <v>3.92</v>
      </c>
      <c r="T33" s="65"/>
      <c r="U33" s="69"/>
      <c r="V33" s="69"/>
      <c r="W33" s="69"/>
      <c r="X33" s="69"/>
      <c r="Y33" s="69"/>
      <c r="Z33" s="69"/>
    </row>
    <row r="34" spans="1:26" s="70" customFormat="1" x14ac:dyDescent="0.25">
      <c r="A34" s="30"/>
      <c r="B34" s="93"/>
      <c r="C34" s="37"/>
      <c r="D34" s="37"/>
      <c r="E34" s="37"/>
      <c r="F34" s="37"/>
      <c r="G34" s="37"/>
      <c r="H34" s="37"/>
      <c r="I34" s="38" t="s">
        <v>72</v>
      </c>
      <c r="J34" s="38"/>
      <c r="K34" s="36" t="s">
        <v>3</v>
      </c>
      <c r="L34" s="98" t="s">
        <v>56</v>
      </c>
      <c r="M34" s="15"/>
      <c r="N34" s="53"/>
      <c r="O34" s="43">
        <v>338.92</v>
      </c>
      <c r="P34" s="43">
        <v>854.93100000000004</v>
      </c>
      <c r="Q34" s="43">
        <v>434.036</v>
      </c>
      <c r="R34" s="15"/>
      <c r="S34" s="68">
        <f t="shared" si="11"/>
        <v>1627.8870000000002</v>
      </c>
      <c r="T34" s="65"/>
      <c r="U34" s="69"/>
      <c r="V34" s="69"/>
      <c r="W34" s="69"/>
      <c r="X34" s="69"/>
      <c r="Y34" s="69"/>
      <c r="Z34" s="69"/>
    </row>
    <row r="35" spans="1:26" s="70" customFormat="1" ht="45" x14ac:dyDescent="0.25">
      <c r="A35" s="30"/>
      <c r="B35" s="93"/>
      <c r="C35" s="37"/>
      <c r="D35" s="37"/>
      <c r="E35" s="37"/>
      <c r="F35" s="37"/>
      <c r="G35" s="37"/>
      <c r="H35" s="37"/>
      <c r="I35" s="99" t="s">
        <v>78</v>
      </c>
      <c r="J35" s="100"/>
      <c r="K35" s="18" t="s">
        <v>11</v>
      </c>
      <c r="L35" s="101" t="s">
        <v>81</v>
      </c>
      <c r="M35" s="15"/>
      <c r="N35" s="53"/>
      <c r="O35" s="43"/>
      <c r="P35" s="43"/>
      <c r="Q35" s="43">
        <v>5.4880000000000004</v>
      </c>
      <c r="R35" s="15"/>
      <c r="S35" s="68">
        <f t="shared" si="11"/>
        <v>5.4880000000000004</v>
      </c>
      <c r="T35" s="65"/>
      <c r="U35" s="69"/>
      <c r="V35" s="69"/>
      <c r="W35" s="69"/>
      <c r="X35" s="69"/>
      <c r="Y35" s="69"/>
      <c r="Z35" s="69"/>
    </row>
    <row r="36" spans="1:26" s="67" customFormat="1" ht="36" customHeight="1" x14ac:dyDescent="0.25">
      <c r="A36" s="30"/>
      <c r="B36" s="93"/>
      <c r="C36" s="48"/>
      <c r="D36" s="48"/>
      <c r="E36" s="48"/>
      <c r="F36" s="48"/>
      <c r="G36" s="48"/>
      <c r="H36" s="48"/>
      <c r="I36" s="38" t="s">
        <v>72</v>
      </c>
      <c r="J36" s="38">
        <v>344</v>
      </c>
      <c r="K36" s="36" t="s">
        <v>16</v>
      </c>
      <c r="L36" s="37" t="s">
        <v>86</v>
      </c>
      <c r="M36" s="15"/>
      <c r="N36" s="53"/>
      <c r="O36" s="43"/>
      <c r="P36" s="43">
        <v>1015.3869999999999</v>
      </c>
      <c r="Q36" s="43">
        <v>683.55499999999995</v>
      </c>
      <c r="R36" s="15"/>
      <c r="S36" s="68">
        <f t="shared" si="11"/>
        <v>1698.942</v>
      </c>
      <c r="T36" s="65"/>
      <c r="U36" s="66"/>
      <c r="V36" s="66"/>
      <c r="W36" s="66"/>
      <c r="X36" s="66"/>
      <c r="Y36" s="66"/>
      <c r="Z36" s="66"/>
    </row>
    <row r="37" spans="1:26" s="10" customFormat="1" x14ac:dyDescent="0.25">
      <c r="A37" s="30"/>
      <c r="B37" s="93"/>
      <c r="C37" s="48"/>
      <c r="D37" s="48"/>
      <c r="E37" s="48"/>
      <c r="F37" s="48"/>
      <c r="G37" s="48"/>
      <c r="H37" s="48"/>
      <c r="I37" s="38" t="s">
        <v>72</v>
      </c>
      <c r="J37" s="38">
        <v>344</v>
      </c>
      <c r="K37" s="36" t="s">
        <v>17</v>
      </c>
      <c r="L37" s="37" t="s">
        <v>84</v>
      </c>
      <c r="M37" s="15"/>
      <c r="N37" s="53"/>
      <c r="O37" s="43"/>
      <c r="P37" s="43"/>
      <c r="Q37" s="43">
        <v>155.274</v>
      </c>
      <c r="R37" s="15"/>
      <c r="S37" s="68">
        <f t="shared" si="11"/>
        <v>155.274</v>
      </c>
      <c r="T37" s="65"/>
      <c r="U37" s="29"/>
      <c r="V37" s="29"/>
      <c r="W37" s="29"/>
      <c r="X37" s="29"/>
      <c r="Y37" s="29"/>
      <c r="Z37" s="29"/>
    </row>
    <row r="38" spans="1:26" s="10" customFormat="1" ht="30" x14ac:dyDescent="0.25">
      <c r="A38" s="30"/>
      <c r="B38" s="93"/>
      <c r="C38" s="48"/>
      <c r="D38" s="48"/>
      <c r="E38" s="48"/>
      <c r="F38" s="48"/>
      <c r="G38" s="48"/>
      <c r="H38" s="48"/>
      <c r="I38" s="38" t="s">
        <v>72</v>
      </c>
      <c r="J38" s="38">
        <v>344</v>
      </c>
      <c r="K38" s="36" t="s">
        <v>18</v>
      </c>
      <c r="L38" s="37" t="s">
        <v>87</v>
      </c>
      <c r="M38" s="15"/>
      <c r="N38" s="53"/>
      <c r="O38" s="43">
        <v>4.5330000000000004</v>
      </c>
      <c r="P38" s="43"/>
      <c r="Q38" s="43"/>
      <c r="R38" s="15"/>
      <c r="S38" s="68">
        <f t="shared" si="11"/>
        <v>4.5330000000000004</v>
      </c>
      <c r="T38" s="65"/>
      <c r="U38" s="29"/>
      <c r="V38" s="29"/>
      <c r="W38" s="29"/>
      <c r="X38" s="29"/>
      <c r="Y38" s="29"/>
      <c r="Z38" s="29"/>
    </row>
    <row r="39" spans="1:26" s="10" customFormat="1" ht="75" x14ac:dyDescent="0.25">
      <c r="A39" s="30"/>
      <c r="B39" s="93"/>
      <c r="C39" s="48"/>
      <c r="D39" s="48"/>
      <c r="E39" s="48"/>
      <c r="F39" s="48"/>
      <c r="G39" s="48"/>
      <c r="H39" s="48"/>
      <c r="I39" s="38" t="s">
        <v>72</v>
      </c>
      <c r="J39" s="38">
        <v>344</v>
      </c>
      <c r="K39" s="36" t="s">
        <v>19</v>
      </c>
      <c r="L39" s="37" t="s">
        <v>85</v>
      </c>
      <c r="M39" s="15"/>
      <c r="N39" s="53"/>
      <c r="O39" s="43">
        <v>3700.1480000000001</v>
      </c>
      <c r="P39" s="43">
        <v>8394.5460000000003</v>
      </c>
      <c r="Q39" s="43">
        <v>8627.5329999999994</v>
      </c>
      <c r="R39" s="15"/>
      <c r="S39" s="68">
        <f t="shared" si="11"/>
        <v>20722.226999999999</v>
      </c>
      <c r="T39" s="65"/>
      <c r="U39" s="29"/>
      <c r="V39" s="29"/>
      <c r="W39" s="29"/>
      <c r="X39" s="29"/>
      <c r="Y39" s="29"/>
      <c r="Z39" s="29"/>
    </row>
    <row r="40" spans="1:26" s="10" customFormat="1" ht="72.75" customHeight="1" x14ac:dyDescent="0.25">
      <c r="A40" s="30" t="s">
        <v>124</v>
      </c>
      <c r="B40" s="92" t="s">
        <v>90</v>
      </c>
      <c r="C40" s="25"/>
      <c r="D40" s="25"/>
      <c r="E40" s="25"/>
      <c r="F40" s="25"/>
      <c r="G40" s="25"/>
      <c r="H40" s="25"/>
      <c r="I40" s="14"/>
      <c r="J40" s="14"/>
      <c r="K40" s="31" t="s">
        <v>53</v>
      </c>
      <c r="L40" s="25"/>
      <c r="M40" s="15"/>
      <c r="N40" s="53"/>
      <c r="O40" s="20">
        <f>+O41+O45</f>
        <v>51.411000000000001</v>
      </c>
      <c r="P40" s="20">
        <f t="shared" ref="P40:Q40" si="12">+P41+P45</f>
        <v>98.890999999999991</v>
      </c>
      <c r="Q40" s="20">
        <f t="shared" si="12"/>
        <v>121.46600000000001</v>
      </c>
      <c r="R40" s="15"/>
      <c r="S40" s="64">
        <f t="shared" si="11"/>
        <v>271.76800000000003</v>
      </c>
      <c r="T40" s="65"/>
      <c r="U40" s="29"/>
      <c r="V40" s="29"/>
      <c r="W40" s="29"/>
      <c r="X40" s="29"/>
      <c r="Y40" s="29"/>
      <c r="Z40" s="29"/>
    </row>
    <row r="41" spans="1:26" s="10" customFormat="1" ht="75" x14ac:dyDescent="0.25">
      <c r="A41" s="30"/>
      <c r="B41" s="93"/>
      <c r="C41" s="48"/>
      <c r="D41" s="48"/>
      <c r="E41" s="48"/>
      <c r="F41" s="48"/>
      <c r="G41" s="48"/>
      <c r="H41" s="48"/>
      <c r="I41" s="38"/>
      <c r="J41" s="38">
        <v>344</v>
      </c>
      <c r="K41" s="36" t="s">
        <v>7</v>
      </c>
      <c r="L41" s="98" t="s">
        <v>79</v>
      </c>
      <c r="M41" s="15"/>
      <c r="N41" s="53"/>
      <c r="O41" s="43">
        <v>51.411000000000001</v>
      </c>
      <c r="P41" s="43">
        <v>50.418999999999997</v>
      </c>
      <c r="Q41" s="43">
        <f>+Q42+Q43+Q44</f>
        <v>61.58</v>
      </c>
      <c r="R41" s="15"/>
      <c r="S41" s="68">
        <f>+Q41+P41+O41</f>
        <v>163.41</v>
      </c>
      <c r="T41" s="65"/>
      <c r="U41" s="29"/>
      <c r="V41" s="29"/>
      <c r="W41" s="29"/>
      <c r="X41" s="29"/>
      <c r="Y41" s="29"/>
      <c r="Z41" s="29"/>
    </row>
    <row r="42" spans="1:26" s="10" customFormat="1" ht="30" x14ac:dyDescent="0.25">
      <c r="A42" s="30"/>
      <c r="B42" s="93"/>
      <c r="C42" s="48"/>
      <c r="D42" s="48"/>
      <c r="E42" s="48"/>
      <c r="F42" s="48"/>
      <c r="G42" s="48"/>
      <c r="H42" s="48"/>
      <c r="I42" s="38" t="s">
        <v>9</v>
      </c>
      <c r="J42" s="38"/>
      <c r="K42" s="36" t="s">
        <v>10</v>
      </c>
      <c r="L42" s="98" t="s">
        <v>80</v>
      </c>
      <c r="M42" s="15"/>
      <c r="N42" s="53"/>
      <c r="O42" s="43"/>
      <c r="P42" s="43"/>
      <c r="Q42" s="43">
        <v>3.0659999999999998</v>
      </c>
      <c r="R42" s="15"/>
      <c r="S42" s="68">
        <f t="shared" si="11"/>
        <v>3.0659999999999998</v>
      </c>
      <c r="T42" s="65"/>
      <c r="U42" s="29"/>
      <c r="V42" s="29"/>
      <c r="W42" s="29"/>
      <c r="X42" s="29"/>
      <c r="Y42" s="29"/>
      <c r="Z42" s="29"/>
    </row>
    <row r="43" spans="1:26" s="67" customFormat="1" ht="36" customHeight="1" x14ac:dyDescent="0.25">
      <c r="A43" s="30"/>
      <c r="B43" s="93"/>
      <c r="C43" s="48"/>
      <c r="D43" s="48"/>
      <c r="E43" s="48"/>
      <c r="F43" s="48"/>
      <c r="G43" s="48"/>
      <c r="H43" s="48"/>
      <c r="I43" s="38" t="s">
        <v>72</v>
      </c>
      <c r="J43" s="38"/>
      <c r="K43" s="36" t="s">
        <v>3</v>
      </c>
      <c r="L43" s="98" t="s">
        <v>56</v>
      </c>
      <c r="M43" s="15"/>
      <c r="N43" s="53"/>
      <c r="O43" s="43">
        <v>51.411000000000001</v>
      </c>
      <c r="P43" s="43">
        <v>50.418999999999997</v>
      </c>
      <c r="Q43" s="43">
        <v>53.463999999999999</v>
      </c>
      <c r="R43" s="15"/>
      <c r="S43" s="68">
        <f>+Q43+P43+O43</f>
        <v>155.29399999999998</v>
      </c>
      <c r="T43" s="65"/>
      <c r="U43" s="66"/>
      <c r="V43" s="66"/>
      <c r="W43" s="66"/>
      <c r="X43" s="66"/>
      <c r="Y43" s="66"/>
      <c r="Z43" s="66"/>
    </row>
    <row r="44" spans="1:26" s="67" customFormat="1" ht="42" customHeight="1" x14ac:dyDescent="0.25">
      <c r="A44" s="30"/>
      <c r="B44" s="93"/>
      <c r="C44" s="48"/>
      <c r="D44" s="48"/>
      <c r="E44" s="48"/>
      <c r="F44" s="48"/>
      <c r="G44" s="48"/>
      <c r="H44" s="48"/>
      <c r="I44" s="99" t="s">
        <v>78</v>
      </c>
      <c r="J44" s="100"/>
      <c r="K44" s="18" t="s">
        <v>11</v>
      </c>
      <c r="L44" s="149" t="s">
        <v>81</v>
      </c>
      <c r="M44" s="15"/>
      <c r="N44" s="53"/>
      <c r="O44" s="43"/>
      <c r="P44" s="43"/>
      <c r="Q44" s="43">
        <v>5.05</v>
      </c>
      <c r="R44" s="15"/>
      <c r="S44" s="68">
        <f>+Q44+P44+O44</f>
        <v>5.05</v>
      </c>
      <c r="T44" s="65"/>
      <c r="U44" s="66"/>
      <c r="V44" s="66"/>
      <c r="W44" s="66"/>
      <c r="X44" s="66"/>
      <c r="Y44" s="66"/>
      <c r="Z44" s="66"/>
    </row>
    <row r="45" spans="1:26" s="10" customFormat="1" ht="45" x14ac:dyDescent="0.25">
      <c r="A45" s="30"/>
      <c r="B45" s="93"/>
      <c r="C45" s="48"/>
      <c r="D45" s="48"/>
      <c r="E45" s="48"/>
      <c r="F45" s="48"/>
      <c r="G45" s="48"/>
      <c r="H45" s="48"/>
      <c r="I45" s="38" t="s">
        <v>72</v>
      </c>
      <c r="J45" s="38">
        <v>344</v>
      </c>
      <c r="K45" s="36" t="s">
        <v>15</v>
      </c>
      <c r="L45" s="101" t="s">
        <v>88</v>
      </c>
      <c r="M45" s="15"/>
      <c r="N45" s="53"/>
      <c r="O45" s="43"/>
      <c r="P45" s="43">
        <v>48.472000000000001</v>
      </c>
      <c r="Q45" s="43">
        <v>59.886000000000003</v>
      </c>
      <c r="R45" s="15"/>
      <c r="S45" s="68">
        <f t="shared" si="11"/>
        <v>108.358</v>
      </c>
      <c r="T45" s="65"/>
      <c r="U45" s="29"/>
      <c r="V45" s="29"/>
      <c r="W45" s="29"/>
      <c r="X45" s="29"/>
      <c r="Y45" s="29"/>
      <c r="Z45" s="29"/>
    </row>
    <row r="46" spans="1:26" s="63" customFormat="1" ht="18.75" customHeight="1" x14ac:dyDescent="0.25">
      <c r="A46" s="155" t="s">
        <v>99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71"/>
    </row>
    <row r="47" spans="1:26" s="67" customFormat="1" ht="129.75" customHeight="1" x14ac:dyDescent="0.2">
      <c r="A47" s="13" t="s">
        <v>8</v>
      </c>
      <c r="B47" s="103"/>
      <c r="C47" s="14" t="s">
        <v>27</v>
      </c>
      <c r="D47" s="14" t="s">
        <v>64</v>
      </c>
      <c r="E47" s="103" t="s">
        <v>106</v>
      </c>
      <c r="F47" s="15" t="s">
        <v>119</v>
      </c>
      <c r="G47" s="15" t="s">
        <v>120</v>
      </c>
      <c r="H47" s="15" t="s">
        <v>121</v>
      </c>
      <c r="I47" s="104"/>
      <c r="J47" s="105"/>
      <c r="K47" s="13"/>
      <c r="L47" s="106"/>
      <c r="M47" s="107"/>
      <c r="N47" s="107"/>
      <c r="O47" s="107">
        <f>+O48+O57</f>
        <v>38.608000000000004</v>
      </c>
      <c r="P47" s="107">
        <f>+P48+P57</f>
        <v>392.87400000000002</v>
      </c>
      <c r="Q47" s="107">
        <f>+Q48+Q57</f>
        <v>455.03099999999995</v>
      </c>
      <c r="R47" s="107"/>
      <c r="S47" s="107">
        <f>+S48+S57</f>
        <v>886.51300000000003</v>
      </c>
      <c r="T47" s="147" t="s">
        <v>63</v>
      </c>
    </row>
    <row r="48" spans="1:26" s="62" customFormat="1" ht="33" customHeight="1" x14ac:dyDescent="0.25">
      <c r="A48" s="108" t="s">
        <v>109</v>
      </c>
      <c r="B48" s="25" t="s">
        <v>98</v>
      </c>
      <c r="C48" s="109"/>
      <c r="D48" s="109"/>
      <c r="E48" s="109"/>
      <c r="F48" s="95"/>
      <c r="G48" s="95"/>
      <c r="H48" s="95"/>
      <c r="I48" s="99"/>
      <c r="J48" s="110"/>
      <c r="K48" s="31" t="s">
        <v>53</v>
      </c>
      <c r="L48" s="112"/>
      <c r="M48" s="113"/>
      <c r="N48" s="113"/>
      <c r="O48" s="113">
        <f>+O49+O53+O55</f>
        <v>0</v>
      </c>
      <c r="P48" s="113">
        <f t="shared" ref="P48" si="13">+P49+P53+P55</f>
        <v>286.69200000000001</v>
      </c>
      <c r="Q48" s="113">
        <f>+Q49+Q53+Q55</f>
        <v>261.36699999999996</v>
      </c>
      <c r="R48" s="113"/>
      <c r="S48" s="114">
        <f>+O48+P48+Q48+N48</f>
        <v>548.05899999999997</v>
      </c>
      <c r="T48" s="65"/>
      <c r="U48" s="76"/>
    </row>
    <row r="49" spans="1:21" s="62" customFormat="1" ht="57" x14ac:dyDescent="0.25">
      <c r="A49" s="115"/>
      <c r="B49" s="37"/>
      <c r="C49" s="102"/>
      <c r="D49" s="102"/>
      <c r="E49" s="102"/>
      <c r="F49" s="99"/>
      <c r="G49" s="99"/>
      <c r="H49" s="99"/>
      <c r="I49" s="99"/>
      <c r="J49" s="110">
        <v>313</v>
      </c>
      <c r="K49" s="111" t="s">
        <v>7</v>
      </c>
      <c r="L49" s="112" t="s">
        <v>100</v>
      </c>
      <c r="M49" s="113"/>
      <c r="N49" s="113"/>
      <c r="O49" s="113"/>
      <c r="P49" s="113">
        <f t="shared" ref="P49" si="14">+P50+P51</f>
        <v>286.69200000000001</v>
      </c>
      <c r="Q49" s="113">
        <f>+Q50+Q51+Q52</f>
        <v>259.68699999999995</v>
      </c>
      <c r="R49" s="113"/>
      <c r="S49" s="114">
        <f>+O49+P49+Q49+N49</f>
        <v>546.37899999999991</v>
      </c>
      <c r="T49" s="65"/>
      <c r="U49" s="76"/>
    </row>
    <row r="50" spans="1:21" s="62" customFormat="1" ht="30" x14ac:dyDescent="0.25">
      <c r="A50" s="115"/>
      <c r="B50" s="37"/>
      <c r="C50" s="109"/>
      <c r="D50" s="109"/>
      <c r="E50" s="109"/>
      <c r="F50" s="95"/>
      <c r="G50" s="95"/>
      <c r="H50" s="95"/>
      <c r="I50" s="38" t="s">
        <v>9</v>
      </c>
      <c r="J50" s="38"/>
      <c r="K50" s="36" t="s">
        <v>10</v>
      </c>
      <c r="L50" s="98" t="s">
        <v>80</v>
      </c>
      <c r="M50" s="116"/>
      <c r="N50" s="116"/>
      <c r="O50" s="117"/>
      <c r="P50" s="117"/>
      <c r="Q50" s="117">
        <v>1.1619999999999999</v>
      </c>
      <c r="R50" s="117"/>
      <c r="S50" s="118">
        <f>+Q50+P50+O50+N50</f>
        <v>1.1619999999999999</v>
      </c>
      <c r="T50" s="65"/>
      <c r="U50" s="76"/>
    </row>
    <row r="51" spans="1:21" s="62" customFormat="1" x14ac:dyDescent="0.25">
      <c r="A51" s="115"/>
      <c r="B51" s="37"/>
      <c r="C51" s="109"/>
      <c r="D51" s="109"/>
      <c r="E51" s="109"/>
      <c r="F51" s="95"/>
      <c r="G51" s="95"/>
      <c r="H51" s="95"/>
      <c r="I51" s="38" t="s">
        <v>72</v>
      </c>
      <c r="J51" s="38"/>
      <c r="K51" s="36" t="s">
        <v>3</v>
      </c>
      <c r="L51" s="98" t="s">
        <v>56</v>
      </c>
      <c r="M51" s="116"/>
      <c r="N51" s="116"/>
      <c r="O51" s="119"/>
      <c r="P51" s="117">
        <v>286.69200000000001</v>
      </c>
      <c r="Q51" s="117">
        <v>256.93099999999998</v>
      </c>
      <c r="R51" s="117"/>
      <c r="S51" s="118">
        <f t="shared" ref="S51:S52" si="15">+Q51+P51+O51+N51</f>
        <v>543.62300000000005</v>
      </c>
      <c r="T51" s="65"/>
      <c r="U51" s="76"/>
    </row>
    <row r="52" spans="1:21" s="62" customFormat="1" ht="45" x14ac:dyDescent="0.25">
      <c r="A52" s="115"/>
      <c r="B52" s="37"/>
      <c r="C52" s="109"/>
      <c r="D52" s="109"/>
      <c r="E52" s="109"/>
      <c r="F52" s="95"/>
      <c r="G52" s="95"/>
      <c r="H52" s="95"/>
      <c r="I52" s="99" t="s">
        <v>78</v>
      </c>
      <c r="J52" s="100"/>
      <c r="K52" s="18" t="s">
        <v>11</v>
      </c>
      <c r="L52" s="101" t="s">
        <v>81</v>
      </c>
      <c r="M52" s="116"/>
      <c r="N52" s="116"/>
      <c r="O52" s="120"/>
      <c r="P52" s="117"/>
      <c r="Q52" s="117">
        <v>1.5940000000000001</v>
      </c>
      <c r="R52" s="117"/>
      <c r="S52" s="118">
        <f t="shared" si="15"/>
        <v>1.5940000000000001</v>
      </c>
      <c r="T52" s="65"/>
      <c r="U52" s="76"/>
    </row>
    <row r="53" spans="1:21" s="62" customFormat="1" ht="30" x14ac:dyDescent="0.25">
      <c r="A53" s="115"/>
      <c r="B53" s="37"/>
      <c r="C53" s="109"/>
      <c r="D53" s="109"/>
      <c r="E53" s="109"/>
      <c r="F53" s="95"/>
      <c r="G53" s="95"/>
      <c r="H53" s="95"/>
      <c r="I53" s="99"/>
      <c r="J53" s="100"/>
      <c r="K53" s="24" t="s">
        <v>12</v>
      </c>
      <c r="L53" s="37" t="s">
        <v>87</v>
      </c>
      <c r="M53" s="113"/>
      <c r="N53" s="113"/>
      <c r="O53" s="113"/>
      <c r="P53" s="113">
        <f t="shared" ref="P53:Q53" si="16">+P54</f>
        <v>0</v>
      </c>
      <c r="Q53" s="113">
        <f t="shared" si="16"/>
        <v>1.68</v>
      </c>
      <c r="R53" s="113"/>
      <c r="S53" s="114">
        <f>+O53+P53+Q53+N53</f>
        <v>1.68</v>
      </c>
      <c r="T53" s="65"/>
      <c r="U53" s="76"/>
    </row>
    <row r="54" spans="1:21" s="62" customFormat="1" x14ac:dyDescent="0.25">
      <c r="A54" s="115"/>
      <c r="B54" s="37"/>
      <c r="C54" s="109"/>
      <c r="D54" s="109"/>
      <c r="E54" s="109"/>
      <c r="F54" s="95"/>
      <c r="G54" s="95"/>
      <c r="H54" s="95"/>
      <c r="I54" s="99" t="s">
        <v>6</v>
      </c>
      <c r="J54" s="100"/>
      <c r="K54" s="18" t="s">
        <v>3</v>
      </c>
      <c r="L54" s="98" t="s">
        <v>56</v>
      </c>
      <c r="M54" s="122"/>
      <c r="N54" s="122"/>
      <c r="O54" s="122"/>
      <c r="P54" s="117"/>
      <c r="Q54" s="117">
        <v>1.68</v>
      </c>
      <c r="R54" s="117"/>
      <c r="S54" s="118">
        <f>+Q54+P54+O54+N54</f>
        <v>1.68</v>
      </c>
      <c r="T54" s="65"/>
      <c r="U54" s="76"/>
    </row>
    <row r="55" spans="1:21" s="62" customFormat="1" ht="42.75" hidden="1" customHeight="1" x14ac:dyDescent="0.25">
      <c r="A55" s="115"/>
      <c r="B55" s="37"/>
      <c r="C55" s="25"/>
      <c r="D55" s="25"/>
      <c r="E55" s="123"/>
      <c r="F55" s="15"/>
      <c r="G55" s="15"/>
      <c r="H55" s="15"/>
      <c r="I55" s="99"/>
      <c r="J55" s="100"/>
      <c r="K55" s="111" t="s">
        <v>13</v>
      </c>
      <c r="L55" s="112" t="s">
        <v>14</v>
      </c>
      <c r="M55" s="116"/>
      <c r="N55" s="116"/>
      <c r="O55" s="113"/>
      <c r="P55" s="113"/>
      <c r="Q55" s="113"/>
      <c r="R55" s="113"/>
      <c r="S55" s="114">
        <f>+O55+P55+Q55</f>
        <v>0</v>
      </c>
      <c r="T55" s="65"/>
      <c r="U55" s="76"/>
    </row>
    <row r="56" spans="1:21" s="62" customFormat="1" ht="30" hidden="1" customHeight="1" x14ac:dyDescent="0.25">
      <c r="A56" s="115"/>
      <c r="B56" s="37"/>
      <c r="C56" s="25"/>
      <c r="D56" s="25"/>
      <c r="E56" s="123"/>
      <c r="F56" s="15"/>
      <c r="G56" s="15"/>
      <c r="H56" s="15"/>
      <c r="I56" s="99" t="s">
        <v>6</v>
      </c>
      <c r="J56" s="124"/>
      <c r="K56" s="18" t="s">
        <v>3</v>
      </c>
      <c r="L56" s="121" t="s">
        <v>4</v>
      </c>
      <c r="M56" s="125"/>
      <c r="N56" s="125"/>
      <c r="O56" s="122"/>
      <c r="P56" s="119"/>
      <c r="Q56" s="126"/>
      <c r="R56" s="126"/>
      <c r="S56" s="118">
        <f t="shared" ref="S56" si="17">+P56+Q56+R56</f>
        <v>0</v>
      </c>
      <c r="T56" s="65"/>
      <c r="U56" s="76"/>
    </row>
    <row r="57" spans="1:21" s="130" customFormat="1" ht="42" customHeight="1" x14ac:dyDescent="0.25">
      <c r="A57" s="108" t="s">
        <v>110</v>
      </c>
      <c r="B57" s="25" t="s">
        <v>103</v>
      </c>
      <c r="C57" s="25"/>
      <c r="D57" s="25"/>
      <c r="E57" s="123"/>
      <c r="F57" s="15"/>
      <c r="G57" s="15"/>
      <c r="H57" s="15"/>
      <c r="I57" s="14"/>
      <c r="J57" s="127"/>
      <c r="K57" s="31" t="s">
        <v>53</v>
      </c>
      <c r="L57" s="112"/>
      <c r="M57" s="125"/>
      <c r="N57" s="125"/>
      <c r="O57" s="125">
        <f>+O58+O62</f>
        <v>38.608000000000004</v>
      </c>
      <c r="P57" s="125">
        <f>+P58+P62</f>
        <v>106.182</v>
      </c>
      <c r="Q57" s="126">
        <f>+Q58+Q62</f>
        <v>193.66400000000002</v>
      </c>
      <c r="R57" s="125"/>
      <c r="S57" s="114">
        <f>+O57+P57+Q57</f>
        <v>338.45400000000006</v>
      </c>
      <c r="T57" s="128"/>
      <c r="U57" s="129"/>
    </row>
    <row r="58" spans="1:21" s="62" customFormat="1" ht="57" x14ac:dyDescent="0.25">
      <c r="A58" s="115"/>
      <c r="B58" s="37"/>
      <c r="C58" s="102"/>
      <c r="D58" s="102"/>
      <c r="E58" s="102"/>
      <c r="F58" s="99"/>
      <c r="G58" s="99"/>
      <c r="H58" s="99"/>
      <c r="I58" s="99"/>
      <c r="J58" s="110">
        <v>313</v>
      </c>
      <c r="K58" s="111" t="s">
        <v>7</v>
      </c>
      <c r="L58" s="112" t="s">
        <v>100</v>
      </c>
      <c r="M58" s="125"/>
      <c r="N58" s="125"/>
      <c r="O58" s="113">
        <f>+O59+O60</f>
        <v>37.847000000000001</v>
      </c>
      <c r="P58" s="113">
        <f t="shared" ref="P58" si="18">+P59+P60</f>
        <v>104.205</v>
      </c>
      <c r="Q58" s="113">
        <f>+Q59+Q60+Q61</f>
        <v>187.16200000000001</v>
      </c>
      <c r="R58" s="113"/>
      <c r="S58" s="114">
        <f>+O58+P58+Q58</f>
        <v>329.214</v>
      </c>
      <c r="T58" s="65"/>
      <c r="U58" s="76"/>
    </row>
    <row r="59" spans="1:21" s="62" customFormat="1" ht="30" x14ac:dyDescent="0.25">
      <c r="A59" s="115"/>
      <c r="B59" s="37"/>
      <c r="C59" s="109"/>
      <c r="D59" s="109"/>
      <c r="E59" s="109"/>
      <c r="F59" s="95"/>
      <c r="G59" s="95"/>
      <c r="H59" s="95"/>
      <c r="I59" s="38" t="s">
        <v>9</v>
      </c>
      <c r="J59" s="38"/>
      <c r="K59" s="36" t="s">
        <v>10</v>
      </c>
      <c r="L59" s="98" t="s">
        <v>80</v>
      </c>
      <c r="M59" s="116"/>
      <c r="N59" s="116"/>
      <c r="O59" s="117"/>
      <c r="P59" s="117"/>
      <c r="Q59" s="117">
        <v>6.4710000000000001</v>
      </c>
      <c r="R59" s="117"/>
      <c r="S59" s="118">
        <f t="shared" ref="S59" si="19">+Q59+P59+O59</f>
        <v>6.4710000000000001</v>
      </c>
      <c r="T59" s="65"/>
      <c r="U59" s="76"/>
    </row>
    <row r="60" spans="1:21" s="62" customFormat="1" x14ac:dyDescent="0.25">
      <c r="A60" s="115"/>
      <c r="B60" s="37"/>
      <c r="C60" s="109"/>
      <c r="D60" s="109"/>
      <c r="E60" s="109"/>
      <c r="F60" s="95"/>
      <c r="G60" s="95"/>
      <c r="H60" s="95"/>
      <c r="I60" s="38" t="s">
        <v>72</v>
      </c>
      <c r="J60" s="38"/>
      <c r="K60" s="36" t="s">
        <v>3</v>
      </c>
      <c r="L60" s="98" t="s">
        <v>56</v>
      </c>
      <c r="M60" s="116"/>
      <c r="N60" s="116"/>
      <c r="O60" s="119">
        <v>37.847000000000001</v>
      </c>
      <c r="P60" s="117">
        <v>104.205</v>
      </c>
      <c r="Q60" s="117">
        <v>171.45500000000001</v>
      </c>
      <c r="R60" s="117"/>
      <c r="S60" s="118">
        <f>+Q60+P60+O60</f>
        <v>313.50700000000001</v>
      </c>
      <c r="T60" s="65"/>
      <c r="U60" s="76"/>
    </row>
    <row r="61" spans="1:21" s="62" customFormat="1" ht="45" x14ac:dyDescent="0.25">
      <c r="A61" s="115"/>
      <c r="B61" s="37"/>
      <c r="C61" s="109"/>
      <c r="D61" s="109"/>
      <c r="E61" s="109"/>
      <c r="F61" s="95"/>
      <c r="G61" s="95"/>
      <c r="H61" s="95"/>
      <c r="I61" s="99" t="s">
        <v>78</v>
      </c>
      <c r="J61" s="100"/>
      <c r="K61" s="18" t="s">
        <v>11</v>
      </c>
      <c r="L61" s="101" t="s">
        <v>81</v>
      </c>
      <c r="M61" s="116"/>
      <c r="N61" s="116"/>
      <c r="O61" s="120"/>
      <c r="P61" s="117"/>
      <c r="Q61" s="117">
        <v>9.2360000000000007</v>
      </c>
      <c r="R61" s="117"/>
      <c r="S61" s="118">
        <f>+Q61+P61+O61</f>
        <v>9.2360000000000007</v>
      </c>
      <c r="T61" s="65"/>
      <c r="U61" s="76"/>
    </row>
    <row r="62" spans="1:21" s="62" customFormat="1" ht="30" x14ac:dyDescent="0.25">
      <c r="A62" s="115"/>
      <c r="B62" s="37"/>
      <c r="C62" s="109"/>
      <c r="D62" s="109"/>
      <c r="E62" s="109"/>
      <c r="F62" s="95"/>
      <c r="G62" s="95"/>
      <c r="H62" s="95"/>
      <c r="I62" s="99"/>
      <c r="J62" s="100"/>
      <c r="K62" s="24" t="s">
        <v>12</v>
      </c>
      <c r="L62" s="37" t="s">
        <v>87</v>
      </c>
      <c r="M62" s="125"/>
      <c r="N62" s="125"/>
      <c r="O62" s="113">
        <f>+O63</f>
        <v>0.76100000000000001</v>
      </c>
      <c r="P62" s="113">
        <f t="shared" ref="P62" si="20">+P63</f>
        <v>1.9770000000000001</v>
      </c>
      <c r="Q62" s="113">
        <f>+Q63</f>
        <v>6.5019999999999998</v>
      </c>
      <c r="R62" s="113"/>
      <c r="S62" s="114">
        <f>+O62+P62+Q62</f>
        <v>9.24</v>
      </c>
      <c r="T62" s="65"/>
      <c r="U62" s="76"/>
    </row>
    <row r="63" spans="1:21" s="62" customFormat="1" x14ac:dyDescent="0.25">
      <c r="A63" s="115"/>
      <c r="B63" s="37"/>
      <c r="C63" s="109"/>
      <c r="D63" s="109"/>
      <c r="E63" s="109"/>
      <c r="F63" s="95"/>
      <c r="G63" s="95"/>
      <c r="H63" s="95"/>
      <c r="I63" s="99" t="s">
        <v>6</v>
      </c>
      <c r="J63" s="100"/>
      <c r="K63" s="18" t="s">
        <v>3</v>
      </c>
      <c r="L63" s="98" t="s">
        <v>56</v>
      </c>
      <c r="M63" s="116"/>
      <c r="N63" s="116"/>
      <c r="O63" s="122">
        <v>0.76100000000000001</v>
      </c>
      <c r="P63" s="117">
        <v>1.9770000000000001</v>
      </c>
      <c r="Q63" s="117">
        <v>6.5019999999999998</v>
      </c>
      <c r="R63" s="117"/>
      <c r="S63" s="118">
        <f>+Q63+P63+O63</f>
        <v>9.2399999999999984</v>
      </c>
      <c r="T63" s="65"/>
      <c r="U63" s="76"/>
    </row>
    <row r="64" spans="1:21" s="61" customFormat="1" ht="15.75" customHeight="1" x14ac:dyDescent="0.25">
      <c r="A64" s="55">
        <v>2</v>
      </c>
      <c r="B64" s="72">
        <v>4</v>
      </c>
      <c r="C64" s="157" t="s">
        <v>89</v>
      </c>
      <c r="D64" s="158"/>
      <c r="E64" s="158"/>
      <c r="F64" s="158"/>
      <c r="G64" s="158"/>
      <c r="H64" s="159"/>
      <c r="I64" s="56"/>
      <c r="J64" s="56"/>
      <c r="K64" s="57"/>
      <c r="L64" s="58"/>
      <c r="M64" s="59"/>
      <c r="N64" s="59"/>
      <c r="O64" s="59">
        <f>O30+O47</f>
        <v>4133.62</v>
      </c>
      <c r="P64" s="59">
        <f t="shared" ref="P64:S64" si="21">P30+P47</f>
        <v>10756.628999999999</v>
      </c>
      <c r="Q64" s="59">
        <f t="shared" si="21"/>
        <v>10486.303</v>
      </c>
      <c r="R64" s="59">
        <f>R30+R47</f>
        <v>0</v>
      </c>
      <c r="S64" s="59">
        <f t="shared" si="21"/>
        <v>25376.552</v>
      </c>
      <c r="T64" s="60"/>
    </row>
    <row r="65" spans="1:26" s="62" customFormat="1" ht="15.75" customHeight="1" x14ac:dyDescent="0.25">
      <c r="A65" s="163" t="s">
        <v>83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</row>
    <row r="66" spans="1:26" s="12" customFormat="1" ht="20.25" customHeight="1" x14ac:dyDescent="0.25">
      <c r="A66" s="155" t="s">
        <v>52</v>
      </c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1"/>
    </row>
    <row r="67" spans="1:26" s="10" customFormat="1" ht="85.5" x14ac:dyDescent="0.25">
      <c r="A67" s="13" t="s">
        <v>111</v>
      </c>
      <c r="B67" s="94" t="s">
        <v>97</v>
      </c>
      <c r="C67" s="14" t="s">
        <v>27</v>
      </c>
      <c r="D67" s="14" t="s">
        <v>64</v>
      </c>
      <c r="E67" s="15" t="s">
        <v>96</v>
      </c>
      <c r="F67" s="15" t="s">
        <v>93</v>
      </c>
      <c r="G67" s="15" t="s">
        <v>94</v>
      </c>
      <c r="H67" s="15" t="s">
        <v>95</v>
      </c>
      <c r="I67" s="16" t="s">
        <v>72</v>
      </c>
      <c r="J67" s="17"/>
      <c r="K67" s="18"/>
      <c r="L67" s="19"/>
      <c r="M67" s="20"/>
      <c r="N67" s="20"/>
      <c r="O67" s="20"/>
      <c r="P67" s="21"/>
      <c r="Q67" s="20"/>
      <c r="R67" s="20"/>
      <c r="S67" s="22"/>
      <c r="T67" s="15"/>
    </row>
    <row r="68" spans="1:26" s="12" customFormat="1" ht="20.25" customHeight="1" x14ac:dyDescent="0.25">
      <c r="A68" s="155" t="s">
        <v>74</v>
      </c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1"/>
    </row>
    <row r="69" spans="1:26" s="10" customFormat="1" ht="66.75" customHeight="1" x14ac:dyDescent="0.25">
      <c r="A69" s="24" t="s">
        <v>112</v>
      </c>
      <c r="B69" s="25"/>
      <c r="C69" s="25" t="s">
        <v>27</v>
      </c>
      <c r="D69" s="25" t="s">
        <v>28</v>
      </c>
      <c r="E69" s="25" t="s">
        <v>71</v>
      </c>
      <c r="F69" s="15" t="s">
        <v>116</v>
      </c>
      <c r="G69" s="15" t="s">
        <v>117</v>
      </c>
      <c r="H69" s="15" t="s">
        <v>118</v>
      </c>
      <c r="I69" s="16" t="s">
        <v>72</v>
      </c>
      <c r="J69" s="26"/>
      <c r="K69" s="18"/>
      <c r="L69" s="26"/>
      <c r="M69" s="27"/>
      <c r="N69" s="28">
        <f>+N70+N72+N74+N76</f>
        <v>24</v>
      </c>
      <c r="O69" s="28">
        <f t="shared" ref="O69:Q69" si="22">+O70+O72+O74+O76</f>
        <v>21.616</v>
      </c>
      <c r="P69" s="28">
        <f t="shared" si="22"/>
        <v>84.775000000000006</v>
      </c>
      <c r="Q69" s="28">
        <f t="shared" si="22"/>
        <v>1963.1760000000002</v>
      </c>
      <c r="R69" s="28"/>
      <c r="S69" s="28">
        <f>+S70+S72+S74+S76</f>
        <v>2093.567</v>
      </c>
      <c r="T69" s="147" t="s">
        <v>63</v>
      </c>
      <c r="U69" s="29"/>
      <c r="V69" s="29"/>
      <c r="W69" s="29"/>
      <c r="X69" s="29"/>
      <c r="Y69" s="29"/>
      <c r="Z69" s="29"/>
    </row>
    <row r="70" spans="1:26" s="35" customFormat="1" ht="57" x14ac:dyDescent="0.25">
      <c r="A70" s="30"/>
      <c r="B70" s="92" t="s">
        <v>69</v>
      </c>
      <c r="C70" s="25"/>
      <c r="D70" s="25"/>
      <c r="E70" s="25"/>
      <c r="F70" s="25"/>
      <c r="G70" s="25"/>
      <c r="H70" s="25"/>
      <c r="I70" s="14"/>
      <c r="J70" s="14"/>
      <c r="K70" s="30" t="s">
        <v>2</v>
      </c>
      <c r="L70" s="31" t="s">
        <v>73</v>
      </c>
      <c r="M70" s="32"/>
      <c r="N70" s="33"/>
      <c r="O70" s="20"/>
      <c r="P70" s="20"/>
      <c r="Q70" s="20">
        <f>+Q71</f>
        <v>1875.8420000000001</v>
      </c>
      <c r="R70" s="20"/>
      <c r="S70" s="22">
        <f t="shared" ref="S70:S77" si="23">+Q70+P70+O70</f>
        <v>1875.8420000000001</v>
      </c>
      <c r="T70" s="25"/>
      <c r="U70" s="34"/>
      <c r="V70" s="34"/>
      <c r="W70" s="34"/>
      <c r="X70" s="34"/>
      <c r="Y70" s="34"/>
      <c r="Z70" s="34"/>
    </row>
    <row r="71" spans="1:26" s="47" customFormat="1" x14ac:dyDescent="0.25">
      <c r="A71" s="36"/>
      <c r="B71" s="93"/>
      <c r="C71" s="37"/>
      <c r="D71" s="37"/>
      <c r="E71" s="37"/>
      <c r="F71" s="37"/>
      <c r="G71" s="37"/>
      <c r="H71" s="37"/>
      <c r="I71" s="38"/>
      <c r="J71" s="38"/>
      <c r="K71" s="39" t="s">
        <v>3</v>
      </c>
      <c r="L71" s="40" t="s">
        <v>56</v>
      </c>
      <c r="M71" s="41"/>
      <c r="N71" s="42"/>
      <c r="O71" s="43"/>
      <c r="P71" s="43"/>
      <c r="Q71" s="43">
        <v>1875.8420000000001</v>
      </c>
      <c r="R71" s="44"/>
      <c r="S71" s="45">
        <f t="shared" si="23"/>
        <v>1875.8420000000001</v>
      </c>
      <c r="T71" s="37"/>
      <c r="U71" s="46"/>
      <c r="V71" s="46"/>
      <c r="W71" s="46"/>
      <c r="X71" s="46"/>
      <c r="Y71" s="46"/>
      <c r="Z71" s="46"/>
    </row>
    <row r="72" spans="1:26" s="35" customFormat="1" ht="57" x14ac:dyDescent="0.25">
      <c r="A72" s="30"/>
      <c r="B72" s="94" t="s">
        <v>68</v>
      </c>
      <c r="C72" s="25"/>
      <c r="D72" s="25"/>
      <c r="E72" s="25"/>
      <c r="F72" s="25"/>
      <c r="G72" s="25"/>
      <c r="H72" s="25"/>
      <c r="I72" s="14"/>
      <c r="J72" s="14"/>
      <c r="K72" s="30" t="s">
        <v>2</v>
      </c>
      <c r="L72" s="31" t="s">
        <v>73</v>
      </c>
      <c r="M72" s="32"/>
      <c r="N72" s="33"/>
      <c r="O72" s="20"/>
      <c r="P72" s="20">
        <f>SUM(P73:P73)</f>
        <v>33.201000000000001</v>
      </c>
      <c r="Q72" s="20">
        <f>SUM(Q73:Q73)</f>
        <v>34.529000000000003</v>
      </c>
      <c r="R72" s="20"/>
      <c r="S72" s="22">
        <f t="shared" si="23"/>
        <v>67.73</v>
      </c>
      <c r="T72" s="25"/>
      <c r="U72" s="34"/>
      <c r="V72" s="34"/>
      <c r="W72" s="34"/>
      <c r="X72" s="34"/>
      <c r="Y72" s="34"/>
      <c r="Z72" s="34"/>
    </row>
    <row r="73" spans="1:26" s="10" customFormat="1" ht="33.75" customHeight="1" x14ac:dyDescent="0.25">
      <c r="A73" s="36"/>
      <c r="B73" s="93"/>
      <c r="C73" s="48"/>
      <c r="D73" s="48"/>
      <c r="E73" s="48"/>
      <c r="F73" s="48"/>
      <c r="G73" s="48"/>
      <c r="H73" s="48"/>
      <c r="I73" s="38"/>
      <c r="J73" s="38"/>
      <c r="K73" s="39" t="s">
        <v>3</v>
      </c>
      <c r="L73" s="40" t="s">
        <v>56</v>
      </c>
      <c r="M73" s="41"/>
      <c r="N73" s="21"/>
      <c r="O73" s="43"/>
      <c r="P73" s="43">
        <v>33.201000000000001</v>
      </c>
      <c r="Q73" s="43">
        <v>34.529000000000003</v>
      </c>
      <c r="R73" s="43"/>
      <c r="S73" s="45">
        <f t="shared" si="23"/>
        <v>67.73</v>
      </c>
      <c r="T73" s="48"/>
      <c r="U73" s="29"/>
      <c r="V73" s="29"/>
      <c r="W73" s="29"/>
      <c r="X73" s="29"/>
      <c r="Y73" s="29"/>
      <c r="Z73" s="29"/>
    </row>
    <row r="74" spans="1:26" s="52" customFormat="1" ht="57" x14ac:dyDescent="0.25">
      <c r="A74" s="30"/>
      <c r="B74" s="92" t="s">
        <v>76</v>
      </c>
      <c r="C74" s="49"/>
      <c r="D74" s="49"/>
      <c r="E74" s="49"/>
      <c r="F74" s="49"/>
      <c r="G74" s="49"/>
      <c r="H74" s="49"/>
      <c r="I74" s="14"/>
      <c r="J74" s="14"/>
      <c r="K74" s="30" t="s">
        <v>2</v>
      </c>
      <c r="L74" s="31" t="s">
        <v>73</v>
      </c>
      <c r="M74" s="32"/>
      <c r="N74" s="20">
        <f t="shared" ref="N74:O74" si="24">SUM(N75:N75)</f>
        <v>24</v>
      </c>
      <c r="O74" s="20">
        <f t="shared" si="24"/>
        <v>13.6</v>
      </c>
      <c r="P74" s="20">
        <f>SUM(P75:P75)</f>
        <v>0.8</v>
      </c>
      <c r="Q74" s="20"/>
      <c r="R74" s="50"/>
      <c r="S74" s="22">
        <f>+Q74+P74+O74+N74</f>
        <v>38.4</v>
      </c>
      <c r="T74" s="49"/>
      <c r="U74" s="51"/>
      <c r="V74" s="51"/>
      <c r="W74" s="51"/>
      <c r="X74" s="51"/>
      <c r="Y74" s="51"/>
      <c r="Z74" s="51"/>
    </row>
    <row r="75" spans="1:26" s="10" customFormat="1" x14ac:dyDescent="0.25">
      <c r="A75" s="30"/>
      <c r="B75" s="93"/>
      <c r="C75" s="48"/>
      <c r="D75" s="48"/>
      <c r="E75" s="48"/>
      <c r="F75" s="48"/>
      <c r="G75" s="48"/>
      <c r="H75" s="48"/>
      <c r="I75" s="38"/>
      <c r="J75" s="38"/>
      <c r="K75" s="39" t="s">
        <v>3</v>
      </c>
      <c r="L75" s="40" t="s">
        <v>56</v>
      </c>
      <c r="M75" s="41"/>
      <c r="N75" s="43">
        <v>24</v>
      </c>
      <c r="O75" s="43">
        <v>13.6</v>
      </c>
      <c r="P75" s="43">
        <v>0.8</v>
      </c>
      <c r="Q75" s="43"/>
      <c r="R75" s="53"/>
      <c r="S75" s="45">
        <f>+Q75+P75+O75+N75</f>
        <v>38.4</v>
      </c>
      <c r="T75" s="48"/>
      <c r="U75" s="29"/>
      <c r="V75" s="29"/>
      <c r="W75" s="29"/>
      <c r="X75" s="29"/>
      <c r="Y75" s="29"/>
      <c r="Z75" s="29"/>
    </row>
    <row r="76" spans="1:26" s="52" customFormat="1" ht="57" x14ac:dyDescent="0.25">
      <c r="A76" s="30"/>
      <c r="B76" s="92" t="s">
        <v>70</v>
      </c>
      <c r="C76" s="49"/>
      <c r="D76" s="49"/>
      <c r="E76" s="49"/>
      <c r="F76" s="49"/>
      <c r="G76" s="49"/>
      <c r="H76" s="49"/>
      <c r="I76" s="14"/>
      <c r="J76" s="14"/>
      <c r="K76" s="30" t="s">
        <v>2</v>
      </c>
      <c r="L76" s="31" t="s">
        <v>73</v>
      </c>
      <c r="M76" s="32"/>
      <c r="N76" s="54"/>
      <c r="O76" s="20">
        <f>SUM(O77:O77)</f>
        <v>8.016</v>
      </c>
      <c r="P76" s="20">
        <f>SUM(P77:P77)</f>
        <v>50.774000000000001</v>
      </c>
      <c r="Q76" s="20">
        <f>SUM(Q77:Q77)</f>
        <v>52.805</v>
      </c>
      <c r="R76" s="50"/>
      <c r="S76" s="22">
        <f t="shared" si="23"/>
        <v>111.59500000000001</v>
      </c>
      <c r="T76" s="49"/>
      <c r="U76" s="51"/>
      <c r="V76" s="51"/>
      <c r="W76" s="51"/>
      <c r="X76" s="51"/>
      <c r="Y76" s="51"/>
      <c r="Z76" s="51"/>
    </row>
    <row r="77" spans="1:26" s="10" customFormat="1" x14ac:dyDescent="0.25">
      <c r="A77" s="30"/>
      <c r="B77" s="93"/>
      <c r="C77" s="48"/>
      <c r="D77" s="48"/>
      <c r="E77" s="48"/>
      <c r="F77" s="48"/>
      <c r="G77" s="48"/>
      <c r="H77" s="48"/>
      <c r="I77" s="38"/>
      <c r="J77" s="38"/>
      <c r="K77" s="39" t="s">
        <v>3</v>
      </c>
      <c r="L77" s="40" t="s">
        <v>56</v>
      </c>
      <c r="M77" s="41"/>
      <c r="N77" s="21"/>
      <c r="O77" s="43">
        <v>8.016</v>
      </c>
      <c r="P77" s="43">
        <v>50.774000000000001</v>
      </c>
      <c r="Q77" s="43">
        <v>52.805</v>
      </c>
      <c r="R77" s="53"/>
      <c r="S77" s="45">
        <f t="shared" si="23"/>
        <v>111.59500000000001</v>
      </c>
      <c r="T77" s="48"/>
      <c r="U77" s="29"/>
      <c r="V77" s="29"/>
      <c r="W77" s="29"/>
      <c r="X77" s="29"/>
      <c r="Y77" s="29"/>
      <c r="Z77" s="29"/>
    </row>
    <row r="78" spans="1:26" s="62" customFormat="1" x14ac:dyDescent="0.25">
      <c r="A78" s="72">
        <v>2</v>
      </c>
      <c r="B78" s="72">
        <v>5</v>
      </c>
      <c r="C78" s="157" t="s">
        <v>101</v>
      </c>
      <c r="D78" s="158"/>
      <c r="E78" s="158"/>
      <c r="F78" s="158"/>
      <c r="G78" s="158"/>
      <c r="H78" s="159"/>
      <c r="I78" s="56"/>
      <c r="J78" s="56"/>
      <c r="K78" s="57"/>
      <c r="L78" s="73"/>
      <c r="M78" s="74"/>
      <c r="N78" s="75">
        <f>N67+N69</f>
        <v>24</v>
      </c>
      <c r="O78" s="75">
        <f t="shared" ref="O78:S78" si="25">O67+O69</f>
        <v>21.616</v>
      </c>
      <c r="P78" s="75">
        <f t="shared" si="25"/>
        <v>84.775000000000006</v>
      </c>
      <c r="Q78" s="75">
        <f t="shared" si="25"/>
        <v>1963.1760000000002</v>
      </c>
      <c r="R78" s="75">
        <f t="shared" si="25"/>
        <v>0</v>
      </c>
      <c r="S78" s="75">
        <f t="shared" si="25"/>
        <v>2093.567</v>
      </c>
      <c r="T78" s="74"/>
      <c r="U78" s="76"/>
    </row>
    <row r="79" spans="1:26" s="83" customFormat="1" ht="21" customHeight="1" x14ac:dyDescent="0.25">
      <c r="A79" s="77">
        <f>+A78+A64+A27</f>
        <v>6</v>
      </c>
      <c r="B79" s="77">
        <f>+B78+B64+B27</f>
        <v>12</v>
      </c>
      <c r="C79" s="160" t="s">
        <v>102</v>
      </c>
      <c r="D79" s="161"/>
      <c r="E79" s="161"/>
      <c r="F79" s="161"/>
      <c r="G79" s="161"/>
      <c r="H79" s="162"/>
      <c r="I79" s="78"/>
      <c r="J79" s="78"/>
      <c r="K79" s="79"/>
      <c r="L79" s="80"/>
      <c r="M79" s="81"/>
      <c r="N79" s="82">
        <f>+N78+N64+N27</f>
        <v>24</v>
      </c>
      <c r="O79" s="82">
        <f>+O78+O64+O27</f>
        <v>6740.0879999999997</v>
      </c>
      <c r="P79" s="82">
        <f>+P78+P64+P27</f>
        <v>16266.650999999998</v>
      </c>
      <c r="Q79" s="82">
        <f>+Q78+Q64+Q27</f>
        <v>17330.868999999999</v>
      </c>
      <c r="R79" s="82"/>
      <c r="S79" s="82">
        <f>+S78+S64+S27</f>
        <v>40361.608</v>
      </c>
      <c r="T79" s="82"/>
    </row>
    <row r="80" spans="1:26" s="84" customFormat="1" ht="13.9" customHeight="1" x14ac:dyDescent="0.25">
      <c r="S80" s="85"/>
    </row>
    <row r="81" spans="2:20" s="84" customFormat="1" ht="22.15" customHeight="1" x14ac:dyDescent="0.25">
      <c r="N81" s="86"/>
      <c r="O81" s="86"/>
      <c r="P81" s="86"/>
      <c r="Q81" s="86"/>
      <c r="S81" s="87"/>
    </row>
    <row r="82" spans="2:20" s="84" customFormat="1" ht="26.45" customHeight="1" x14ac:dyDescent="0.25">
      <c r="B82" s="131" t="s">
        <v>104</v>
      </c>
      <c r="S82" s="85"/>
    </row>
    <row r="83" spans="2:20" s="84" customFormat="1" x14ac:dyDescent="0.25">
      <c r="S83" s="85"/>
    </row>
    <row r="84" spans="2:20" s="84" customFormat="1" ht="15" hidden="1" customHeight="1" x14ac:dyDescent="0.25">
      <c r="S84" s="85"/>
    </row>
    <row r="85" spans="2:20" s="84" customFormat="1" ht="26.45" hidden="1" customHeight="1" x14ac:dyDescent="0.25">
      <c r="N85" s="86">
        <v>14060.654</v>
      </c>
      <c r="O85" s="86">
        <v>18540.575000000001</v>
      </c>
      <c r="P85" s="86">
        <v>39744.71</v>
      </c>
      <c r="Q85" s="86">
        <v>112850.58199999999</v>
      </c>
      <c r="R85" s="84">
        <v>0</v>
      </c>
      <c r="S85" s="87">
        <v>185196.52100000001</v>
      </c>
    </row>
    <row r="86" spans="2:20" s="84" customFormat="1" ht="15" hidden="1" customHeight="1" x14ac:dyDescent="0.25">
      <c r="N86" s="88"/>
      <c r="O86" s="88"/>
      <c r="P86" s="88"/>
      <c r="Q86" s="88"/>
      <c r="R86" s="88"/>
      <c r="S86" s="88"/>
    </row>
    <row r="87" spans="2:20" s="84" customFormat="1" ht="15" hidden="1" customHeight="1" x14ac:dyDescent="0.25">
      <c r="N87" s="86"/>
      <c r="O87" s="86"/>
      <c r="P87" s="88"/>
      <c r="Q87" s="88"/>
      <c r="R87" s="88"/>
      <c r="S87" s="89">
        <f>S79-S85</f>
        <v>-144834.913</v>
      </c>
      <c r="T87" s="88"/>
    </row>
    <row r="88" spans="2:20" s="84" customFormat="1" ht="15" hidden="1" customHeight="1" x14ac:dyDescent="0.25">
      <c r="P88" s="88"/>
      <c r="Q88" s="88"/>
      <c r="R88" s="88"/>
      <c r="S88" s="89"/>
      <c r="T88" s="88"/>
    </row>
    <row r="89" spans="2:20" s="84" customFormat="1" ht="15" hidden="1" customHeight="1" x14ac:dyDescent="0.25">
      <c r="N89" s="84">
        <v>14060.654000000002</v>
      </c>
      <c r="O89" s="84">
        <v>18539.374999999996</v>
      </c>
      <c r="P89" s="88">
        <v>39759.431299999997</v>
      </c>
      <c r="Q89" s="88">
        <v>112850.58199999999</v>
      </c>
      <c r="R89" s="88">
        <v>0</v>
      </c>
      <c r="S89" s="89">
        <v>185210.0423</v>
      </c>
      <c r="T89" s="88"/>
    </row>
    <row r="90" spans="2:20" s="84" customFormat="1" ht="15" hidden="1" customHeight="1" x14ac:dyDescent="0.25">
      <c r="P90" s="88"/>
      <c r="Q90" s="88"/>
      <c r="R90" s="88"/>
      <c r="S90" s="89"/>
      <c r="T90" s="88"/>
    </row>
    <row r="91" spans="2:20" s="84" customFormat="1" ht="15" hidden="1" customHeight="1" x14ac:dyDescent="0.25">
      <c r="S91" s="89">
        <f>S79-S89</f>
        <v>-144848.43429999999</v>
      </c>
    </row>
    <row r="92" spans="2:20" s="84" customFormat="1" ht="15" hidden="1" customHeight="1" x14ac:dyDescent="0.25">
      <c r="P92" s="88">
        <f>P79-P89</f>
        <v>-23492.780299999999</v>
      </c>
      <c r="S92" s="85"/>
    </row>
    <row r="93" spans="2:20" s="84" customFormat="1" ht="15" hidden="1" customHeight="1" x14ac:dyDescent="0.25">
      <c r="S93" s="85"/>
    </row>
    <row r="94" spans="2:20" s="84" customFormat="1" ht="15" hidden="1" customHeight="1" x14ac:dyDescent="0.25">
      <c r="N94" s="88">
        <v>14060.654000000002</v>
      </c>
      <c r="O94" s="88">
        <v>18539.374999999996</v>
      </c>
      <c r="P94" s="88">
        <v>37616.331299999991</v>
      </c>
      <c r="Q94" s="88">
        <v>110577.70700000001</v>
      </c>
      <c r="R94" s="88">
        <v>0</v>
      </c>
      <c r="S94" s="89">
        <v>180794.0673</v>
      </c>
      <c r="T94" s="88"/>
    </row>
    <row r="95" spans="2:20" s="84" customFormat="1" ht="13.9" hidden="1" customHeight="1" x14ac:dyDescent="0.25">
      <c r="S95" s="85"/>
    </row>
    <row r="96" spans="2:20" s="84" customFormat="1" ht="22.15" hidden="1" customHeight="1" x14ac:dyDescent="0.25">
      <c r="P96" s="84">
        <v>15491.412</v>
      </c>
      <c r="Q96" s="84">
        <v>43962.698000000004</v>
      </c>
      <c r="R96" s="84">
        <v>0</v>
      </c>
      <c r="S96" s="85">
        <v>59454.110000000008</v>
      </c>
    </row>
    <row r="97" spans="14:20" s="84" customFormat="1" ht="26.45" hidden="1" customHeight="1" x14ac:dyDescent="0.25">
      <c r="S97" s="89" t="e">
        <f>S79-#REF!</f>
        <v>#REF!</v>
      </c>
    </row>
    <row r="98" spans="14:20" s="84" customFormat="1" ht="63.75" hidden="1" customHeight="1" x14ac:dyDescent="0.25">
      <c r="N98" s="88">
        <v>24</v>
      </c>
      <c r="O98" s="88">
        <v>6740.0879999999997</v>
      </c>
      <c r="P98" s="88">
        <v>16266.650999999998</v>
      </c>
      <c r="Q98" s="88">
        <v>17524.532999999999</v>
      </c>
      <c r="R98" s="88"/>
      <c r="S98" s="89">
        <v>40555.271999999997</v>
      </c>
      <c r="T98" s="90"/>
    </row>
    <row r="99" spans="14:20" s="84" customFormat="1" x14ac:dyDescent="0.25">
      <c r="N99" s="90"/>
      <c r="O99" s="90"/>
      <c r="P99" s="90"/>
      <c r="Q99" s="90"/>
      <c r="R99" s="90"/>
      <c r="S99" s="91"/>
      <c r="T99" s="90"/>
    </row>
    <row r="100" spans="14:20" s="84" customFormat="1" ht="26.45" customHeight="1" x14ac:dyDescent="0.25">
      <c r="Q100" s="90"/>
      <c r="S100" s="89"/>
    </row>
    <row r="101" spans="14:20" s="84" customFormat="1" x14ac:dyDescent="0.25">
      <c r="S101" s="89"/>
    </row>
    <row r="102" spans="14:20" s="84" customFormat="1" x14ac:dyDescent="0.25">
      <c r="S102" s="89"/>
    </row>
    <row r="103" spans="14:20" s="84" customFormat="1" x14ac:dyDescent="0.25">
      <c r="S103" s="89"/>
    </row>
    <row r="104" spans="14:20" s="84" customFormat="1" x14ac:dyDescent="0.25">
      <c r="S104" s="89"/>
    </row>
    <row r="105" spans="14:20" s="84" customFormat="1" ht="13.9" customHeight="1" x14ac:dyDescent="0.25">
      <c r="S105" s="85"/>
    </row>
    <row r="106" spans="14:20" s="84" customFormat="1" ht="22.15" customHeight="1" x14ac:dyDescent="0.25">
      <c r="S106" s="85"/>
    </row>
    <row r="107" spans="14:20" s="84" customFormat="1" ht="26.45" customHeight="1" x14ac:dyDescent="0.25">
      <c r="S107" s="89"/>
    </row>
    <row r="108" spans="14:20" s="84" customFormat="1" ht="26.45" customHeight="1" x14ac:dyDescent="0.25">
      <c r="S108" s="85"/>
    </row>
    <row r="109" spans="14:20" s="84" customFormat="1" x14ac:dyDescent="0.25">
      <c r="S109" s="85"/>
    </row>
    <row r="110" spans="14:20" s="84" customFormat="1" x14ac:dyDescent="0.25">
      <c r="S110" s="85"/>
    </row>
    <row r="111" spans="14:20" s="84" customFormat="1" x14ac:dyDescent="0.25">
      <c r="S111" s="85"/>
    </row>
    <row r="112" spans="14:20" s="84" customFormat="1" x14ac:dyDescent="0.25">
      <c r="S112" s="85"/>
    </row>
    <row r="113" spans="19:19" s="84" customFormat="1" ht="13.9" customHeight="1" x14ac:dyDescent="0.25">
      <c r="S113" s="85"/>
    </row>
    <row r="114" spans="19:19" s="84" customFormat="1" ht="32.450000000000003" customHeight="1" x14ac:dyDescent="0.25">
      <c r="S114" s="85"/>
    </row>
    <row r="115" spans="19:19" s="84" customFormat="1" ht="26.45" customHeight="1" x14ac:dyDescent="0.25">
      <c r="S115" s="85"/>
    </row>
    <row r="116" spans="19:19" s="84" customFormat="1" ht="25.5" customHeight="1" x14ac:dyDescent="0.25">
      <c r="S116" s="85"/>
    </row>
    <row r="117" spans="19:19" s="84" customFormat="1" x14ac:dyDescent="0.25">
      <c r="S117" s="85"/>
    </row>
    <row r="118" spans="19:19" s="84" customFormat="1" x14ac:dyDescent="0.25">
      <c r="S118" s="85"/>
    </row>
    <row r="119" spans="19:19" s="84" customFormat="1" ht="22.9" customHeight="1" x14ac:dyDescent="0.25">
      <c r="S119" s="85"/>
    </row>
    <row r="120" spans="19:19" s="84" customFormat="1" x14ac:dyDescent="0.25">
      <c r="S120" s="85"/>
    </row>
    <row r="121" spans="19:19" s="84" customFormat="1" x14ac:dyDescent="0.25">
      <c r="S121" s="85"/>
    </row>
    <row r="122" spans="19:19" s="84" customFormat="1" x14ac:dyDescent="0.25">
      <c r="S122" s="85"/>
    </row>
    <row r="123" spans="19:19" s="84" customFormat="1" x14ac:dyDescent="0.25">
      <c r="S123" s="85"/>
    </row>
    <row r="124" spans="19:19" s="84" customFormat="1" x14ac:dyDescent="0.25">
      <c r="S124" s="85"/>
    </row>
    <row r="125" spans="19:19" s="84" customFormat="1" x14ac:dyDescent="0.25">
      <c r="S125" s="85"/>
    </row>
    <row r="126" spans="19:19" s="84" customFormat="1" ht="34.9" customHeight="1" x14ac:dyDescent="0.25">
      <c r="S126" s="85"/>
    </row>
    <row r="127" spans="19:19" s="84" customFormat="1" ht="20.45" customHeight="1" x14ac:dyDescent="0.25">
      <c r="S127" s="85"/>
    </row>
    <row r="128" spans="19:19" s="84" customFormat="1" ht="26.45" customHeight="1" x14ac:dyDescent="0.25">
      <c r="S128" s="85"/>
    </row>
    <row r="129" spans="19:19" s="84" customFormat="1" ht="26.45" customHeight="1" x14ac:dyDescent="0.25">
      <c r="S129" s="85"/>
    </row>
    <row r="130" spans="19:19" s="84" customFormat="1" ht="26.45" customHeight="1" x14ac:dyDescent="0.25">
      <c r="S130" s="85"/>
    </row>
    <row r="131" spans="19:19" s="84" customFormat="1" x14ac:dyDescent="0.25">
      <c r="S131" s="85"/>
    </row>
    <row r="132" spans="19:19" s="84" customFormat="1" x14ac:dyDescent="0.25">
      <c r="S132" s="85"/>
    </row>
    <row r="133" spans="19:19" s="84" customFormat="1" x14ac:dyDescent="0.25">
      <c r="S133" s="85"/>
    </row>
    <row r="134" spans="19:19" s="84" customFormat="1" x14ac:dyDescent="0.25">
      <c r="S134" s="85"/>
    </row>
    <row r="135" spans="19:19" s="84" customFormat="1" ht="13.9" customHeight="1" x14ac:dyDescent="0.25">
      <c r="S135" s="85"/>
    </row>
  </sheetData>
  <mergeCells count="34">
    <mergeCell ref="A6:A8"/>
    <mergeCell ref="B6:B8"/>
    <mergeCell ref="C6:C8"/>
    <mergeCell ref="D6:D8"/>
    <mergeCell ref="E6:E8"/>
    <mergeCell ref="Q1:T1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6:T8"/>
    <mergeCell ref="B3:S4"/>
    <mergeCell ref="F6:H7"/>
    <mergeCell ref="I6:S6"/>
    <mergeCell ref="A10:T10"/>
    <mergeCell ref="A25:T25"/>
    <mergeCell ref="A68:T68"/>
    <mergeCell ref="C78:H78"/>
    <mergeCell ref="C79:H79"/>
    <mergeCell ref="A11:T11"/>
    <mergeCell ref="A28:T28"/>
    <mergeCell ref="A29:T29"/>
    <mergeCell ref="C64:H64"/>
    <mergeCell ref="A65:T65"/>
    <mergeCell ref="A66:T66"/>
    <mergeCell ref="C27:H27"/>
    <mergeCell ref="A46:T46"/>
  </mergeCells>
  <printOptions horizontalCentered="1"/>
  <pageMargins left="0" right="0" top="0.15748031496062992" bottom="0.11811023622047245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на 2023г рус</vt:lpstr>
      <vt:lpstr>'Перечень на 2023г рус'!Заголовки_для_печати</vt:lpstr>
      <vt:lpstr>'Перечень на 2023г рус'!Область_печати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2023-01-05T11:01:54Z</cp:lastPrinted>
  <dcterms:created xsi:type="dcterms:W3CDTF">2022-12-02T09:14:11Z</dcterms:created>
  <dcterms:modified xsi:type="dcterms:W3CDTF">2024-01-18T05:07:02Z</dcterms:modified>
</cp:coreProperties>
</file>