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6.09.2023г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рус'!$A$5:$AA$81</definedName>
    <definedName name="_xlnm.Print_Titles" localSheetId="0">'Перечень на 2023г рус'!$6:$9</definedName>
    <definedName name="_xlnm.Print_Area" localSheetId="0">'Перечень на 2023г рус'!$A$1:$T$92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3" l="1"/>
  <c r="S78" i="3"/>
  <c r="S77" i="3"/>
  <c r="S76" i="3"/>
  <c r="S74" i="3"/>
  <c r="S73" i="3"/>
  <c r="S72" i="3"/>
  <c r="S71" i="3"/>
  <c r="S70" i="3"/>
  <c r="S69" i="3" s="1"/>
  <c r="R78" i="3"/>
  <c r="Q78" i="3"/>
  <c r="P78" i="3"/>
  <c r="O78" i="3"/>
  <c r="P76" i="3"/>
  <c r="O76" i="3"/>
  <c r="O74" i="3" s="1"/>
  <c r="N76" i="3"/>
  <c r="R74" i="3"/>
  <c r="Q74" i="3"/>
  <c r="P74" i="3"/>
  <c r="N74" i="3"/>
  <c r="R72" i="3"/>
  <c r="Q72" i="3"/>
  <c r="P72" i="3"/>
  <c r="R70" i="3"/>
  <c r="R69" i="3" s="1"/>
  <c r="Q70" i="3"/>
  <c r="Q69" i="3" s="1"/>
  <c r="P69" i="3"/>
  <c r="O69" i="3"/>
  <c r="N69" i="3"/>
  <c r="S45" i="3" l="1"/>
  <c r="S44" i="3"/>
  <c r="S43" i="3"/>
  <c r="S42" i="3"/>
  <c r="S41" i="3"/>
  <c r="S40" i="3"/>
  <c r="Q40" i="3"/>
  <c r="P40" i="3"/>
  <c r="O40" i="3"/>
  <c r="S39" i="3"/>
  <c r="S38" i="3"/>
  <c r="S37" i="3"/>
  <c r="S36" i="3"/>
  <c r="S35" i="3"/>
  <c r="S34" i="3"/>
  <c r="S33" i="3"/>
  <c r="S32" i="3"/>
  <c r="S31" i="3"/>
  <c r="Q31" i="3"/>
  <c r="P31" i="3"/>
  <c r="O31" i="3"/>
  <c r="S63" i="3" l="1"/>
  <c r="Q62" i="3"/>
  <c r="P62" i="3"/>
  <c r="P57" i="3" s="1"/>
  <c r="O62" i="3"/>
  <c r="S62" i="3" s="1"/>
  <c r="S61" i="3"/>
  <c r="S60" i="3"/>
  <c r="S59" i="3"/>
  <c r="Q58" i="3"/>
  <c r="P58" i="3"/>
  <c r="O58" i="3"/>
  <c r="S58" i="3" s="1"/>
  <c r="Q57" i="3"/>
  <c r="O57" i="3"/>
  <c r="S57" i="3" s="1"/>
  <c r="S56" i="3"/>
  <c r="S55" i="3"/>
  <c r="S54" i="3"/>
  <c r="S53" i="3"/>
  <c r="Q53" i="3"/>
  <c r="P53" i="3"/>
  <c r="S52" i="3"/>
  <c r="S51" i="3"/>
  <c r="S50" i="3"/>
  <c r="Q49" i="3"/>
  <c r="P49" i="3"/>
  <c r="S49" i="3" s="1"/>
  <c r="Q48" i="3"/>
  <c r="O48" i="3"/>
  <c r="Q47" i="3"/>
  <c r="R80" i="3"/>
  <c r="R27" i="3"/>
  <c r="S27" i="3"/>
  <c r="O27" i="3"/>
  <c r="P27" i="3"/>
  <c r="Q27" i="3"/>
  <c r="N27" i="3"/>
  <c r="P48" i="3" l="1"/>
  <c r="P47" i="3" s="1"/>
  <c r="O47" i="3"/>
  <c r="R64" i="3"/>
  <c r="S48" i="3" l="1"/>
  <c r="S47" i="3" s="1"/>
  <c r="Q22" i="3"/>
  <c r="P22" i="3"/>
  <c r="O22" i="3"/>
  <c r="Q18" i="3"/>
  <c r="P18" i="3"/>
  <c r="O18" i="3"/>
  <c r="Q14" i="3"/>
  <c r="P14" i="3"/>
  <c r="O14" i="3"/>
  <c r="A81" i="3" l="1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81" i="3" l="1"/>
  <c r="N80" i="3"/>
  <c r="O30" i="3" l="1"/>
  <c r="O64" i="3" s="1"/>
  <c r="P30" i="3"/>
  <c r="P64" i="3" s="1"/>
  <c r="Q80" i="3"/>
  <c r="N81" i="3"/>
  <c r="O80" i="3"/>
  <c r="P80" i="3"/>
  <c r="S13" i="3"/>
  <c r="S12" i="3" s="1"/>
  <c r="Q30" i="3"/>
  <c r="Q64" i="3" s="1"/>
  <c r="Q81" i="3" l="1"/>
  <c r="P81" i="3"/>
  <c r="P94" i="3" s="1"/>
  <c r="S80" i="3"/>
  <c r="O81" i="3"/>
  <c r="S30" i="3"/>
  <c r="S64" i="3" s="1"/>
  <c r="S81" i="3" l="1"/>
  <c r="S99" i="3" s="1"/>
  <c r="S93" i="3" l="1"/>
  <c r="S89" i="3"/>
</calcChain>
</file>

<file path=xl/sharedStrings.xml><?xml version="1.0" encoding="utf-8"?>
<sst xmlns="http://schemas.openxmlformats.org/spreadsheetml/2006/main" count="224" uniqueCount="129">
  <si>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</si>
  <si>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</si>
  <si>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</si>
  <si>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</si>
  <si>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</si>
  <si>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</si>
  <si>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</si>
  <si>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</si>
  <si>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</si>
  <si>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</si>
  <si>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</si>
  <si>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</si>
  <si>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</si>
  <si>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</si>
  <si>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</si>
  <si>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</si>
  <si>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</si>
  <si>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</si>
  <si>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</si>
  <si>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</si>
  <si>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</si>
  <si>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</si>
  <si>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</si>
  <si>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</si>
  <si>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</si>
  <si>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</si>
  <si>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</si>
  <si>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</si>
  <si>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</si>
  <si>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</si>
  <si>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</si>
  <si>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</si>
  <si>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</si>
  <si>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</si>
  <si>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</si>
  <si>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</si>
  <si>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</si>
  <si>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</si>
  <si>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</si>
  <si>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</si>
  <si>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</si>
  <si>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</si>
  <si>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</si>
  <si>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</si>
  <si>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</si>
  <si>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</si>
  <si>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</si>
  <si>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</si>
  <si>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</si>
  <si>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</si>
  <si>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</si>
  <si>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</si>
  <si>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</si>
  <si>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</si>
  <si>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</si>
  <si>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</si>
  <si>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</si>
  <si>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</si>
  <si>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</si>
  <si>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</si>
  <si>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</si>
  <si>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</si>
  <si>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</si>
  <si>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</si>
  <si>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</si>
  <si>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</si>
  <si>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</si>
  <si>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</si>
  <si>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</si>
  <si>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</si>
  <si>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</si>
  <si>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</si>
  <si>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</si>
  <si>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</si>
  <si>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</si>
  <si>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</si>
  <si>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</si>
  <si>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</si>
  <si>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</si>
  <si>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</si>
  <si>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</si>
  <si>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</si>
  <si>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</si>
  <si>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</si>
  <si>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</si>
  <si>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</si>
  <si>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</si>
  <si>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</si>
  <si>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</si>
  <si>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</si>
  <si>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</si>
  <si>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</si>
  <si>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</si>
  <si>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</si>
  <si>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</si>
  <si>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</si>
  <si>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</si>
  <si>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</si>
  <si>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</si>
  <si>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</si>
  <si>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</si>
  <si>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</si>
  <si>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</si>
  <si>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</si>
  <si>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</si>
  <si>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</si>
  <si>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</si>
  <si>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</si>
  <si>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</si>
  <si>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</si>
  <si>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</si>
  <si>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</si>
  <si>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</si>
  <si>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</si>
  <si>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</si>
  <si>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</si>
  <si>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IІI-квартал                                 2023 года</t>
  </si>
  <si>
    <t>IІІ-IV-квартал                           2023 года</t>
  </si>
  <si>
    <t>IV-квартал                                 2023 года</t>
  </si>
  <si>
    <t>ІІ-квартал                           2023 год</t>
  </si>
  <si>
    <t>ІІ-III квартал                           2023 год</t>
  </si>
  <si>
    <t>III-квартал                                 2023 год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</si>
  <si>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</t>
  </si>
  <si>
    <t>3.1</t>
  </si>
  <si>
    <t>3.2</t>
  </si>
  <si>
    <t>ІІІ-IV квартал 2023 года</t>
  </si>
  <si>
    <t>Приложение 1 к приказу Председателя Ревизионной комиссии по городу Шымкент №65 н/қ                                                                                                                от "07" сентября 2023 года.</t>
  </si>
  <si>
    <t>003</t>
  </si>
  <si>
    <t>Разработка или корректировка, а также проведение необходимых экспертиз технико-экономических обоснований местных бюджетных инвестиционных проектов и конкурсных документаций проектов государственно-частного партнерства, концессионных проектов, консультативное сопровождение проектов государственно-частного партнерства и концессионных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</si>
</sst>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7"/>
  <sheetViews>
    <sheetView tabSelected="1" view="pageBreakPreview" zoomScale="90" zoomScaleNormal="70" zoomScaleSheetLayoutView="90" workbookViewId="0">
      <pane ySplit="8" topLeftCell="A63" activePane="bottomLeft" state="frozen"/>
      <selection pane="bottomLeft" activeCell="B67" sqref="B67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57" t="s">
        <v>126</v>
      </c>
      <c r="R1" s="157"/>
      <c r="S1" s="157"/>
      <c r="T1" s="157"/>
      <c r="U1" s="142"/>
    </row>
    <row r="2" spans="1:26" ht="13.5" customHeight="1" x14ac:dyDescent="0.25"/>
    <row r="3" spans="1:26" ht="15" customHeight="1" x14ac:dyDescent="0.25">
      <c r="A3" s="5"/>
      <c r="B3" s="170" t="s">
        <v>32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6"/>
    </row>
    <row r="4" spans="1:26" ht="12" customHeight="1" x14ac:dyDescent="0.25">
      <c r="A4" s="5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52" t="s">
        <v>0</v>
      </c>
      <c r="B6" s="153" t="s">
        <v>33</v>
      </c>
      <c r="C6" s="156" t="s">
        <v>34</v>
      </c>
      <c r="D6" s="156" t="s">
        <v>35</v>
      </c>
      <c r="E6" s="156" t="s">
        <v>36</v>
      </c>
      <c r="F6" s="171" t="s">
        <v>107</v>
      </c>
      <c r="G6" s="171"/>
      <c r="H6" s="171"/>
      <c r="I6" s="172" t="s">
        <v>108</v>
      </c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169" t="s">
        <v>50</v>
      </c>
    </row>
    <row r="7" spans="1:26" ht="30" customHeight="1" x14ac:dyDescent="0.25">
      <c r="A7" s="152"/>
      <c r="B7" s="154"/>
      <c r="C7" s="156"/>
      <c r="D7" s="156"/>
      <c r="E7" s="156"/>
      <c r="F7" s="171"/>
      <c r="G7" s="171"/>
      <c r="H7" s="171"/>
      <c r="I7" s="154" t="s">
        <v>40</v>
      </c>
      <c r="J7" s="155" t="s">
        <v>41</v>
      </c>
      <c r="K7" s="155" t="s">
        <v>42</v>
      </c>
      <c r="L7" s="156" t="s">
        <v>43</v>
      </c>
      <c r="M7" s="158" t="s">
        <v>91</v>
      </c>
      <c r="N7" s="160" t="s">
        <v>44</v>
      </c>
      <c r="O7" s="162" t="s">
        <v>45</v>
      </c>
      <c r="P7" s="162" t="s">
        <v>46</v>
      </c>
      <c r="Q7" s="164" t="s">
        <v>47</v>
      </c>
      <c r="R7" s="166" t="s">
        <v>48</v>
      </c>
      <c r="S7" s="168" t="s">
        <v>49</v>
      </c>
      <c r="T7" s="169"/>
    </row>
    <row r="8" spans="1:26" ht="52.5" customHeight="1" x14ac:dyDescent="0.25">
      <c r="A8" s="152"/>
      <c r="B8" s="155"/>
      <c r="C8" s="156"/>
      <c r="D8" s="156"/>
      <c r="E8" s="156"/>
      <c r="F8" s="145" t="s">
        <v>37</v>
      </c>
      <c r="G8" s="145" t="s">
        <v>38</v>
      </c>
      <c r="H8" s="145" t="s">
        <v>39</v>
      </c>
      <c r="I8" s="155"/>
      <c r="J8" s="156"/>
      <c r="K8" s="156"/>
      <c r="L8" s="156"/>
      <c r="M8" s="159"/>
      <c r="N8" s="161"/>
      <c r="O8" s="163"/>
      <c r="P8" s="163"/>
      <c r="Q8" s="165"/>
      <c r="R8" s="167"/>
      <c r="S8" s="168"/>
      <c r="T8" s="169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75" t="s">
        <v>51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</row>
    <row r="11" spans="1:26" s="63" customFormat="1" ht="15.75" customHeight="1" x14ac:dyDescent="0.25">
      <c r="A11" s="179" t="s">
        <v>62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26" s="10" customFormat="1" ht="96.75" customHeight="1" x14ac:dyDescent="0.25">
      <c r="A12" s="24" t="s">
        <v>20</v>
      </c>
      <c r="B12" s="25"/>
      <c r="C12" s="25" t="s">
        <v>115</v>
      </c>
      <c r="D12" s="25" t="s">
        <v>28</v>
      </c>
      <c r="E12" s="146" t="s">
        <v>114</v>
      </c>
      <c r="F12" s="15" t="s">
        <v>29</v>
      </c>
      <c r="G12" s="14" t="s">
        <v>113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92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77" t="s">
        <v>52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1"/>
    </row>
    <row r="26" spans="1:26" s="10" customFormat="1" ht="108.75" customHeight="1" x14ac:dyDescent="0.25">
      <c r="A26" s="13" t="s">
        <v>1</v>
      </c>
      <c r="B26" s="15" t="s">
        <v>76</v>
      </c>
      <c r="C26" s="14" t="s">
        <v>27</v>
      </c>
      <c r="D26" s="14" t="s">
        <v>64</v>
      </c>
      <c r="E26" s="15" t="s">
        <v>122</v>
      </c>
      <c r="F26" s="14" t="s">
        <v>51</v>
      </c>
      <c r="G26" s="15" t="s">
        <v>65</v>
      </c>
      <c r="H26" s="15" t="s">
        <v>66</v>
      </c>
      <c r="I26" s="16" t="s">
        <v>67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61" customFormat="1" x14ac:dyDescent="0.25">
      <c r="A27" s="55">
        <v>2</v>
      </c>
      <c r="B27" s="72">
        <v>3</v>
      </c>
      <c r="C27" s="188" t="s">
        <v>75</v>
      </c>
      <c r="D27" s="188"/>
      <c r="E27" s="188"/>
      <c r="F27" s="188"/>
      <c r="G27" s="188"/>
      <c r="H27" s="188"/>
      <c r="I27" s="56"/>
      <c r="J27" s="56"/>
      <c r="K27" s="57"/>
      <c r="L27" s="58"/>
      <c r="M27" s="59"/>
      <c r="N27" s="59">
        <f>N12+N26</f>
        <v>0</v>
      </c>
      <c r="O27" s="59">
        <f t="shared" ref="O27:Q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>R12+R26</f>
        <v>0</v>
      </c>
      <c r="S27" s="59">
        <f t="shared" ref="S27" si="8">S12+S26</f>
        <v>12891.489000000001</v>
      </c>
      <c r="T27" s="60"/>
    </row>
    <row r="28" spans="1:26" s="62" customFormat="1" ht="15.75" customHeight="1" x14ac:dyDescent="0.25">
      <c r="A28" s="187" t="s">
        <v>66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</row>
    <row r="29" spans="1:26" s="63" customFormat="1" ht="15.75" customHeight="1" x14ac:dyDescent="0.25">
      <c r="A29" s="179" t="s">
        <v>62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</row>
    <row r="30" spans="1:26" s="10" customFormat="1" ht="83.25" customHeight="1" x14ac:dyDescent="0.25">
      <c r="A30" s="24" t="s">
        <v>5</v>
      </c>
      <c r="B30" s="25"/>
      <c r="C30" s="25" t="s">
        <v>27</v>
      </c>
      <c r="D30" s="25" t="s">
        <v>64</v>
      </c>
      <c r="E30" s="25" t="s">
        <v>105</v>
      </c>
      <c r="F30" s="15" t="s">
        <v>82</v>
      </c>
      <c r="G30" s="15" t="s">
        <v>83</v>
      </c>
      <c r="H30" s="15" t="s">
        <v>125</v>
      </c>
      <c r="I30" s="26"/>
      <c r="J30" s="26"/>
      <c r="K30" s="18"/>
      <c r="L30" s="26"/>
      <c r="M30" s="15"/>
      <c r="N30" s="53"/>
      <c r="O30" s="22">
        <f>+O31+O40</f>
        <v>4095.0320000000002</v>
      </c>
      <c r="P30" s="22">
        <f t="shared" ref="P30:Q30" si="9">+P31+P40</f>
        <v>10166.838</v>
      </c>
      <c r="Q30" s="22">
        <f t="shared" si="9"/>
        <v>9959.3860000000004</v>
      </c>
      <c r="R30" s="15"/>
      <c r="S30" s="64">
        <f>+O30+P30+Q30</f>
        <v>24221.256000000001</v>
      </c>
      <c r="T30" s="23"/>
      <c r="U30" s="29"/>
      <c r="V30" s="29"/>
      <c r="W30" s="29"/>
      <c r="X30" s="29"/>
      <c r="Y30" s="29"/>
      <c r="Z30" s="29"/>
    </row>
    <row r="31" spans="1:26" s="67" customFormat="1" ht="42.75" x14ac:dyDescent="0.25">
      <c r="A31" s="30" t="s">
        <v>123</v>
      </c>
      <c r="B31" s="25" t="s">
        <v>77</v>
      </c>
      <c r="C31" s="96"/>
      <c r="D31" s="96"/>
      <c r="E31" s="97"/>
      <c r="F31" s="97"/>
      <c r="G31" s="97"/>
      <c r="H31" s="97"/>
      <c r="I31" s="14"/>
      <c r="J31" s="14"/>
      <c r="K31" s="31" t="s">
        <v>53</v>
      </c>
      <c r="L31" s="25"/>
      <c r="M31" s="15"/>
      <c r="N31" s="53"/>
      <c r="O31" s="20">
        <f>+O32+O36+O37+O38+O39</f>
        <v>4043.6210000000001</v>
      </c>
      <c r="P31" s="20">
        <f t="shared" ref="P31:Q31" si="10">+P32+P36+P37+P38+P39</f>
        <v>10067.947</v>
      </c>
      <c r="Q31" s="20">
        <f t="shared" si="10"/>
        <v>9897.8060000000005</v>
      </c>
      <c r="R31" s="15"/>
      <c r="S31" s="64">
        <f>+Q31+P31+O31</f>
        <v>24009.374</v>
      </c>
      <c r="T31" s="65"/>
      <c r="U31" s="66"/>
      <c r="V31" s="66"/>
      <c r="W31" s="66"/>
      <c r="X31" s="66"/>
      <c r="Y31" s="66"/>
      <c r="Z31" s="66"/>
    </row>
    <row r="32" spans="1:26" s="70" customFormat="1" ht="75" x14ac:dyDescent="0.25">
      <c r="A32" s="30"/>
      <c r="B32" s="93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7</v>
      </c>
      <c r="L32" s="98" t="s">
        <v>79</v>
      </c>
      <c r="M32" s="15"/>
      <c r="N32" s="53"/>
      <c r="O32" s="43">
        <v>338.92</v>
      </c>
      <c r="P32" s="43">
        <v>658.01400000000001</v>
      </c>
      <c r="Q32" s="43">
        <v>443.44400000000002</v>
      </c>
      <c r="R32" s="15"/>
      <c r="S32" s="68">
        <f t="shared" ref="S32:S45" si="11">+Q32+P32+O32</f>
        <v>1440.3780000000002</v>
      </c>
      <c r="T32" s="65"/>
      <c r="U32" s="69"/>
      <c r="V32" s="69"/>
      <c r="W32" s="69"/>
      <c r="X32" s="69"/>
      <c r="Y32" s="69"/>
      <c r="Z32" s="69"/>
    </row>
    <row r="33" spans="1:26" s="70" customFormat="1" ht="30" x14ac:dyDescent="0.25">
      <c r="A33" s="30"/>
      <c r="B33" s="93"/>
      <c r="C33" s="37"/>
      <c r="D33" s="37"/>
      <c r="E33" s="37"/>
      <c r="F33" s="37"/>
      <c r="G33" s="37"/>
      <c r="H33" s="37"/>
      <c r="I33" s="38" t="s">
        <v>9</v>
      </c>
      <c r="J33" s="38"/>
      <c r="K33" s="36" t="s">
        <v>10</v>
      </c>
      <c r="L33" s="98" t="s">
        <v>80</v>
      </c>
      <c r="M33" s="15"/>
      <c r="N33" s="53"/>
      <c r="O33" s="43"/>
      <c r="P33" s="43"/>
      <c r="Q33" s="43">
        <v>3.92</v>
      </c>
      <c r="R33" s="15"/>
      <c r="S33" s="68">
        <f t="shared" si="11"/>
        <v>3.92</v>
      </c>
      <c r="T33" s="65"/>
      <c r="U33" s="69"/>
      <c r="V33" s="69"/>
      <c r="W33" s="69"/>
      <c r="X33" s="69"/>
      <c r="Y33" s="69"/>
      <c r="Z33" s="69"/>
    </row>
    <row r="34" spans="1:26" s="70" customFormat="1" x14ac:dyDescent="0.25">
      <c r="A34" s="30"/>
      <c r="B34" s="93"/>
      <c r="C34" s="37"/>
      <c r="D34" s="37"/>
      <c r="E34" s="37"/>
      <c r="F34" s="37"/>
      <c r="G34" s="37"/>
      <c r="H34" s="37"/>
      <c r="I34" s="38" t="s">
        <v>72</v>
      </c>
      <c r="J34" s="38"/>
      <c r="K34" s="36" t="s">
        <v>3</v>
      </c>
      <c r="L34" s="98" t="s">
        <v>56</v>
      </c>
      <c r="M34" s="15"/>
      <c r="N34" s="53"/>
      <c r="O34" s="43">
        <v>338.92</v>
      </c>
      <c r="P34" s="43">
        <v>658.01400000000001</v>
      </c>
      <c r="Q34" s="43">
        <v>434.036</v>
      </c>
      <c r="R34" s="15"/>
      <c r="S34" s="68">
        <f t="shared" si="11"/>
        <v>1430.97</v>
      </c>
      <c r="T34" s="65"/>
      <c r="U34" s="69"/>
      <c r="V34" s="69"/>
      <c r="W34" s="69"/>
      <c r="X34" s="69"/>
      <c r="Y34" s="69"/>
      <c r="Z34" s="69"/>
    </row>
    <row r="35" spans="1:26" s="70" customFormat="1" ht="45" x14ac:dyDescent="0.25">
      <c r="A35" s="30"/>
      <c r="B35" s="93"/>
      <c r="C35" s="37"/>
      <c r="D35" s="37"/>
      <c r="E35" s="37"/>
      <c r="F35" s="37"/>
      <c r="G35" s="37"/>
      <c r="H35" s="37"/>
      <c r="I35" s="99" t="s">
        <v>78</v>
      </c>
      <c r="J35" s="100"/>
      <c r="K35" s="18" t="s">
        <v>11</v>
      </c>
      <c r="L35" s="101" t="s">
        <v>81</v>
      </c>
      <c r="M35" s="15"/>
      <c r="N35" s="53"/>
      <c r="O35" s="43"/>
      <c r="P35" s="43"/>
      <c r="Q35" s="43">
        <v>5.4880000000000004</v>
      </c>
      <c r="R35" s="15"/>
      <c r="S35" s="68">
        <f t="shared" si="11"/>
        <v>5.4880000000000004</v>
      </c>
      <c r="T35" s="65"/>
      <c r="U35" s="69"/>
      <c r="V35" s="69"/>
      <c r="W35" s="69"/>
      <c r="X35" s="69"/>
      <c r="Y35" s="69"/>
      <c r="Z35" s="69"/>
    </row>
    <row r="36" spans="1:26" s="67" customFormat="1" ht="36" customHeight="1" x14ac:dyDescent="0.25">
      <c r="A36" s="30"/>
      <c r="B36" s="93"/>
      <c r="C36" s="48"/>
      <c r="D36" s="48"/>
      <c r="E36" s="48"/>
      <c r="F36" s="48"/>
      <c r="G36" s="48"/>
      <c r="H36" s="48"/>
      <c r="I36" s="38" t="s">
        <v>72</v>
      </c>
      <c r="J36" s="38">
        <v>344</v>
      </c>
      <c r="K36" s="36" t="s">
        <v>16</v>
      </c>
      <c r="L36" s="37" t="s">
        <v>86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1"/>
        <v>1698.942</v>
      </c>
      <c r="T36" s="65"/>
      <c r="U36" s="66"/>
      <c r="V36" s="66"/>
      <c r="W36" s="66"/>
      <c r="X36" s="66"/>
      <c r="Y36" s="66"/>
      <c r="Z36" s="66"/>
    </row>
    <row r="37" spans="1:26" s="10" customFormat="1" x14ac:dyDescent="0.25">
      <c r="A37" s="30"/>
      <c r="B37" s="93"/>
      <c r="C37" s="48"/>
      <c r="D37" s="48"/>
      <c r="E37" s="48"/>
      <c r="F37" s="48"/>
      <c r="G37" s="48"/>
      <c r="H37" s="48"/>
      <c r="I37" s="38" t="s">
        <v>72</v>
      </c>
      <c r="J37" s="38">
        <v>344</v>
      </c>
      <c r="K37" s="36" t="s">
        <v>17</v>
      </c>
      <c r="L37" s="37" t="s">
        <v>84</v>
      </c>
      <c r="M37" s="15"/>
      <c r="N37" s="53"/>
      <c r="O37" s="43"/>
      <c r="P37" s="43"/>
      <c r="Q37" s="43">
        <v>155.274</v>
      </c>
      <c r="R37" s="15"/>
      <c r="S37" s="68">
        <f t="shared" si="11"/>
        <v>155.274</v>
      </c>
      <c r="T37" s="65"/>
      <c r="U37" s="29"/>
      <c r="V37" s="29"/>
      <c r="W37" s="29"/>
      <c r="X37" s="29"/>
      <c r="Y37" s="29"/>
      <c r="Z37" s="29"/>
    </row>
    <row r="38" spans="1:26" s="10" customFormat="1" ht="30" x14ac:dyDescent="0.25">
      <c r="A38" s="30"/>
      <c r="B38" s="93"/>
      <c r="C38" s="48"/>
      <c r="D38" s="48"/>
      <c r="E38" s="48"/>
      <c r="F38" s="48"/>
      <c r="G38" s="48"/>
      <c r="H38" s="48"/>
      <c r="I38" s="38" t="s">
        <v>72</v>
      </c>
      <c r="J38" s="38">
        <v>344</v>
      </c>
      <c r="K38" s="36" t="s">
        <v>18</v>
      </c>
      <c r="L38" s="37" t="s">
        <v>87</v>
      </c>
      <c r="M38" s="15"/>
      <c r="N38" s="53"/>
      <c r="O38" s="43">
        <v>4.5529999999999999</v>
      </c>
      <c r="P38" s="43"/>
      <c r="Q38" s="43"/>
      <c r="R38" s="15"/>
      <c r="S38" s="68">
        <f t="shared" si="11"/>
        <v>4.5529999999999999</v>
      </c>
      <c r="T38" s="65"/>
      <c r="U38" s="29"/>
      <c r="V38" s="29"/>
      <c r="W38" s="29"/>
      <c r="X38" s="29"/>
      <c r="Y38" s="29"/>
      <c r="Z38" s="29"/>
    </row>
    <row r="39" spans="1:26" s="10" customFormat="1" ht="75" x14ac:dyDescent="0.25">
      <c r="A39" s="30"/>
      <c r="B39" s="93"/>
      <c r="C39" s="48"/>
      <c r="D39" s="48"/>
      <c r="E39" s="48"/>
      <c r="F39" s="48"/>
      <c r="G39" s="48"/>
      <c r="H39" s="48"/>
      <c r="I39" s="38" t="s">
        <v>72</v>
      </c>
      <c r="J39" s="38">
        <v>344</v>
      </c>
      <c r="K39" s="36" t="s">
        <v>19</v>
      </c>
      <c r="L39" s="37" t="s">
        <v>85</v>
      </c>
      <c r="M39" s="15"/>
      <c r="N39" s="53"/>
      <c r="O39" s="43">
        <v>3700.1480000000001</v>
      </c>
      <c r="P39" s="43">
        <v>8394.5460000000003</v>
      </c>
      <c r="Q39" s="43">
        <v>8615.5329999999994</v>
      </c>
      <c r="R39" s="15"/>
      <c r="S39" s="68">
        <f t="shared" si="11"/>
        <v>20710.226999999999</v>
      </c>
      <c r="T39" s="65"/>
      <c r="U39" s="29"/>
      <c r="V39" s="29"/>
      <c r="W39" s="29"/>
      <c r="X39" s="29"/>
      <c r="Y39" s="29"/>
      <c r="Z39" s="29"/>
    </row>
    <row r="40" spans="1:26" s="10" customFormat="1" ht="72.75" customHeight="1" x14ac:dyDescent="0.25">
      <c r="A40" s="30" t="s">
        <v>124</v>
      </c>
      <c r="B40" s="92" t="s">
        <v>90</v>
      </c>
      <c r="C40" s="25"/>
      <c r="D40" s="25"/>
      <c r="E40" s="25"/>
      <c r="F40" s="25"/>
      <c r="G40" s="25"/>
      <c r="H40" s="25"/>
      <c r="I40" s="14"/>
      <c r="J40" s="14"/>
      <c r="K40" s="31" t="s">
        <v>53</v>
      </c>
      <c r="L40" s="25"/>
      <c r="M40" s="15"/>
      <c r="N40" s="53"/>
      <c r="O40" s="20">
        <f>+O41+O45</f>
        <v>51.411000000000001</v>
      </c>
      <c r="P40" s="20">
        <f t="shared" ref="P40:Q40" si="12">+P41+P45</f>
        <v>98.890999999999991</v>
      </c>
      <c r="Q40" s="20">
        <f t="shared" si="12"/>
        <v>61.58</v>
      </c>
      <c r="R40" s="15"/>
      <c r="S40" s="64">
        <f t="shared" si="11"/>
        <v>211.88200000000001</v>
      </c>
      <c r="T40" s="65"/>
      <c r="U40" s="29"/>
      <c r="V40" s="29"/>
      <c r="W40" s="29"/>
      <c r="X40" s="29"/>
      <c r="Y40" s="29"/>
      <c r="Z40" s="29"/>
    </row>
    <row r="41" spans="1:26" s="10" customFormat="1" ht="75" x14ac:dyDescent="0.25">
      <c r="A41" s="30"/>
      <c r="B41" s="93"/>
      <c r="C41" s="48"/>
      <c r="D41" s="48"/>
      <c r="E41" s="48"/>
      <c r="F41" s="48"/>
      <c r="G41" s="48"/>
      <c r="H41" s="48"/>
      <c r="I41" s="38"/>
      <c r="J41" s="38">
        <v>344</v>
      </c>
      <c r="K41" s="36" t="s">
        <v>7</v>
      </c>
      <c r="L41" s="98" t="s">
        <v>79</v>
      </c>
      <c r="M41" s="15"/>
      <c r="N41" s="53"/>
      <c r="O41" s="43">
        <v>51.411000000000001</v>
      </c>
      <c r="P41" s="43">
        <v>50.418999999999997</v>
      </c>
      <c r="Q41" s="43">
        <v>61.58</v>
      </c>
      <c r="R41" s="15"/>
      <c r="S41" s="68">
        <f>+Q41+P41+O41</f>
        <v>163.41</v>
      </c>
      <c r="T41" s="65"/>
      <c r="U41" s="29"/>
      <c r="V41" s="29"/>
      <c r="W41" s="29"/>
      <c r="X41" s="29"/>
      <c r="Y41" s="29"/>
      <c r="Z41" s="29"/>
    </row>
    <row r="42" spans="1:26" s="10" customFormat="1" ht="30" x14ac:dyDescent="0.25">
      <c r="A42" s="30"/>
      <c r="B42" s="93"/>
      <c r="C42" s="48"/>
      <c r="D42" s="48"/>
      <c r="E42" s="48"/>
      <c r="F42" s="48"/>
      <c r="G42" s="48"/>
      <c r="H42" s="48"/>
      <c r="I42" s="38" t="s">
        <v>9</v>
      </c>
      <c r="J42" s="38"/>
      <c r="K42" s="36" t="s">
        <v>10</v>
      </c>
      <c r="L42" s="98" t="s">
        <v>80</v>
      </c>
      <c r="M42" s="15"/>
      <c r="N42" s="53"/>
      <c r="O42" s="43"/>
      <c r="P42" s="43"/>
      <c r="Q42" s="43">
        <v>3.0659999999999998</v>
      </c>
      <c r="R42" s="15"/>
      <c r="S42" s="68">
        <f t="shared" si="11"/>
        <v>3.0659999999999998</v>
      </c>
      <c r="T42" s="65"/>
      <c r="U42" s="29"/>
      <c r="V42" s="29"/>
      <c r="W42" s="29"/>
      <c r="X42" s="29"/>
      <c r="Y42" s="29"/>
      <c r="Z42" s="29"/>
    </row>
    <row r="43" spans="1:26" s="67" customFormat="1" ht="36" customHeight="1" x14ac:dyDescent="0.25">
      <c r="A43" s="30"/>
      <c r="B43" s="93"/>
      <c r="C43" s="48"/>
      <c r="D43" s="48"/>
      <c r="E43" s="48"/>
      <c r="F43" s="48"/>
      <c r="G43" s="48"/>
      <c r="H43" s="48"/>
      <c r="I43" s="38" t="s">
        <v>72</v>
      </c>
      <c r="J43" s="38"/>
      <c r="K43" s="36" t="s">
        <v>3</v>
      </c>
      <c r="L43" s="98" t="s">
        <v>56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66"/>
      <c r="V43" s="66"/>
      <c r="W43" s="66"/>
      <c r="X43" s="66"/>
      <c r="Y43" s="66"/>
      <c r="Z43" s="66"/>
    </row>
    <row r="44" spans="1:26" s="67" customFormat="1" ht="42" customHeight="1" x14ac:dyDescent="0.25">
      <c r="A44" s="30"/>
      <c r="B44" s="93"/>
      <c r="C44" s="48"/>
      <c r="D44" s="48"/>
      <c r="E44" s="48"/>
      <c r="F44" s="48"/>
      <c r="G44" s="48"/>
      <c r="H44" s="48"/>
      <c r="I44" s="99" t="s">
        <v>78</v>
      </c>
      <c r="J44" s="100"/>
      <c r="K44" s="18" t="s">
        <v>11</v>
      </c>
      <c r="L44" s="149" t="s">
        <v>81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66"/>
      <c r="V44" s="66"/>
      <c r="W44" s="66"/>
      <c r="X44" s="66"/>
      <c r="Y44" s="66"/>
      <c r="Z44" s="66"/>
    </row>
    <row r="45" spans="1:26" s="10" customFormat="1" ht="45" x14ac:dyDescent="0.25">
      <c r="A45" s="30"/>
      <c r="B45" s="93"/>
      <c r="C45" s="48"/>
      <c r="D45" s="48"/>
      <c r="E45" s="48"/>
      <c r="F45" s="48"/>
      <c r="G45" s="48"/>
      <c r="H45" s="48"/>
      <c r="I45" s="38" t="s">
        <v>72</v>
      </c>
      <c r="J45" s="38">
        <v>344</v>
      </c>
      <c r="K45" s="36" t="s">
        <v>15</v>
      </c>
      <c r="L45" s="101" t="s">
        <v>88</v>
      </c>
      <c r="M45" s="15"/>
      <c r="N45" s="53"/>
      <c r="O45" s="43"/>
      <c r="P45" s="43">
        <v>48.472000000000001</v>
      </c>
      <c r="Q45" s="43">
        <v>0</v>
      </c>
      <c r="R45" s="15"/>
      <c r="S45" s="68">
        <f t="shared" si="11"/>
        <v>48.472000000000001</v>
      </c>
      <c r="T45" s="65"/>
      <c r="U45" s="29"/>
      <c r="V45" s="29"/>
      <c r="W45" s="29"/>
      <c r="X45" s="29"/>
      <c r="Y45" s="29"/>
      <c r="Z45" s="29"/>
    </row>
    <row r="46" spans="1:26" s="63" customFormat="1" ht="18.75" customHeight="1" x14ac:dyDescent="0.25">
      <c r="A46" s="179" t="s">
        <v>99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71"/>
    </row>
    <row r="47" spans="1:26" s="67" customFormat="1" ht="129.75" customHeight="1" x14ac:dyDescent="0.2">
      <c r="A47" s="13" t="s">
        <v>8</v>
      </c>
      <c r="B47" s="103"/>
      <c r="C47" s="14" t="s">
        <v>27</v>
      </c>
      <c r="D47" s="14" t="s">
        <v>64</v>
      </c>
      <c r="E47" s="103" t="s">
        <v>106</v>
      </c>
      <c r="F47" s="15" t="s">
        <v>119</v>
      </c>
      <c r="G47" s="15" t="s">
        <v>120</v>
      </c>
      <c r="H47" s="15" t="s">
        <v>121</v>
      </c>
      <c r="I47" s="104"/>
      <c r="J47" s="105"/>
      <c r="K47" s="13"/>
      <c r="L47" s="106"/>
      <c r="M47" s="107"/>
      <c r="N47" s="107"/>
      <c r="O47" s="107">
        <f>+O48+O57</f>
        <v>38.608000000000004</v>
      </c>
      <c r="P47" s="107">
        <f>+P48+P57</f>
        <v>392.87400000000002</v>
      </c>
      <c r="Q47" s="107">
        <f>+Q48+Q57</f>
        <v>455.03099999999995</v>
      </c>
      <c r="R47" s="107"/>
      <c r="S47" s="107">
        <f>+S48+S57</f>
        <v>886.51300000000003</v>
      </c>
      <c r="T47" s="147" t="s">
        <v>63</v>
      </c>
    </row>
    <row r="48" spans="1:26" s="62" customFormat="1" ht="33" customHeight="1" x14ac:dyDescent="0.25">
      <c r="A48" s="108" t="s">
        <v>109</v>
      </c>
      <c r="B48" s="25" t="s">
        <v>98</v>
      </c>
      <c r="C48" s="109"/>
      <c r="D48" s="109"/>
      <c r="E48" s="109"/>
      <c r="F48" s="95"/>
      <c r="G48" s="95"/>
      <c r="H48" s="95"/>
      <c r="I48" s="99"/>
      <c r="J48" s="110"/>
      <c r="K48" s="31" t="s">
        <v>53</v>
      </c>
      <c r="L48" s="112"/>
      <c r="M48" s="113"/>
      <c r="N48" s="113"/>
      <c r="O48" s="113">
        <f>+O49+O53+O55</f>
        <v>0</v>
      </c>
      <c r="P48" s="113">
        <f t="shared" ref="P48" si="13">+P49+P53+P55</f>
        <v>286.69200000000001</v>
      </c>
      <c r="Q48" s="113">
        <f>+Q49+Q53+Q55</f>
        <v>261.36699999999996</v>
      </c>
      <c r="R48" s="113"/>
      <c r="S48" s="114">
        <f>+O48+P48+Q48+N48</f>
        <v>548.05899999999997</v>
      </c>
      <c r="T48" s="65"/>
      <c r="U48" s="76"/>
    </row>
    <row r="49" spans="1:21" s="62" customFormat="1" ht="57" x14ac:dyDescent="0.25">
      <c r="A49" s="115"/>
      <c r="B49" s="37"/>
      <c r="C49" s="102"/>
      <c r="D49" s="102"/>
      <c r="E49" s="102"/>
      <c r="F49" s="99"/>
      <c r="G49" s="99"/>
      <c r="H49" s="99"/>
      <c r="I49" s="99"/>
      <c r="J49" s="110">
        <v>313</v>
      </c>
      <c r="K49" s="111" t="s">
        <v>7</v>
      </c>
      <c r="L49" s="112" t="s">
        <v>100</v>
      </c>
      <c r="M49" s="113"/>
      <c r="N49" s="113"/>
      <c r="O49" s="113"/>
      <c r="P49" s="113">
        <f t="shared" ref="P49" si="14">+P50+P51</f>
        <v>286.69200000000001</v>
      </c>
      <c r="Q49" s="113">
        <f>+Q50+Q51+Q52</f>
        <v>259.68699999999995</v>
      </c>
      <c r="R49" s="113"/>
      <c r="S49" s="114">
        <f>+O49+P49+Q49+N49</f>
        <v>546.37899999999991</v>
      </c>
      <c r="T49" s="65"/>
      <c r="U49" s="76"/>
    </row>
    <row r="50" spans="1:21" s="62" customFormat="1" ht="30" x14ac:dyDescent="0.25">
      <c r="A50" s="115"/>
      <c r="B50" s="37"/>
      <c r="C50" s="109"/>
      <c r="D50" s="109"/>
      <c r="E50" s="109"/>
      <c r="F50" s="95"/>
      <c r="G50" s="95"/>
      <c r="H50" s="95"/>
      <c r="I50" s="38" t="s">
        <v>9</v>
      </c>
      <c r="J50" s="38"/>
      <c r="K50" s="36" t="s">
        <v>10</v>
      </c>
      <c r="L50" s="98" t="s">
        <v>80</v>
      </c>
      <c r="M50" s="116"/>
      <c r="N50" s="116"/>
      <c r="O50" s="117"/>
      <c r="P50" s="117"/>
      <c r="Q50" s="117">
        <v>1.1619999999999999</v>
      </c>
      <c r="R50" s="117"/>
      <c r="S50" s="118">
        <f>+Q50+P50+O50+N50</f>
        <v>1.1619999999999999</v>
      </c>
      <c r="T50" s="65"/>
      <c r="U50" s="76"/>
    </row>
    <row r="51" spans="1:21" s="62" customFormat="1" x14ac:dyDescent="0.25">
      <c r="A51" s="115"/>
      <c r="B51" s="37"/>
      <c r="C51" s="109"/>
      <c r="D51" s="109"/>
      <c r="E51" s="109"/>
      <c r="F51" s="95"/>
      <c r="G51" s="95"/>
      <c r="H51" s="95"/>
      <c r="I51" s="38" t="s">
        <v>72</v>
      </c>
      <c r="J51" s="38"/>
      <c r="K51" s="36" t="s">
        <v>3</v>
      </c>
      <c r="L51" s="98" t="s">
        <v>56</v>
      </c>
      <c r="M51" s="116"/>
      <c r="N51" s="116"/>
      <c r="O51" s="119"/>
      <c r="P51" s="117">
        <v>286.69200000000001</v>
      </c>
      <c r="Q51" s="117">
        <v>256.93099999999998</v>
      </c>
      <c r="R51" s="117"/>
      <c r="S51" s="118">
        <f t="shared" ref="S51:S52" si="15">+Q51+P51+O51+N51</f>
        <v>543.62300000000005</v>
      </c>
      <c r="T51" s="65"/>
      <c r="U51" s="76"/>
    </row>
    <row r="52" spans="1:21" s="62" customFormat="1" ht="45" x14ac:dyDescent="0.25">
      <c r="A52" s="115"/>
      <c r="B52" s="37"/>
      <c r="C52" s="109"/>
      <c r="D52" s="109"/>
      <c r="E52" s="109"/>
      <c r="F52" s="95"/>
      <c r="G52" s="95"/>
      <c r="H52" s="95"/>
      <c r="I52" s="99" t="s">
        <v>78</v>
      </c>
      <c r="J52" s="100"/>
      <c r="K52" s="18" t="s">
        <v>11</v>
      </c>
      <c r="L52" s="101" t="s">
        <v>81</v>
      </c>
      <c r="M52" s="116"/>
      <c r="N52" s="116"/>
      <c r="O52" s="120"/>
      <c r="P52" s="117"/>
      <c r="Q52" s="117">
        <v>1.5940000000000001</v>
      </c>
      <c r="R52" s="117"/>
      <c r="S52" s="118">
        <f t="shared" si="15"/>
        <v>1.5940000000000001</v>
      </c>
      <c r="T52" s="65"/>
      <c r="U52" s="76"/>
    </row>
    <row r="53" spans="1:21" s="62" customFormat="1" ht="30" x14ac:dyDescent="0.25">
      <c r="A53" s="115"/>
      <c r="B53" s="37"/>
      <c r="C53" s="109"/>
      <c r="D53" s="109"/>
      <c r="E53" s="109"/>
      <c r="F53" s="95"/>
      <c r="G53" s="95"/>
      <c r="H53" s="95"/>
      <c r="I53" s="99"/>
      <c r="J53" s="100"/>
      <c r="K53" s="24" t="s">
        <v>12</v>
      </c>
      <c r="L53" s="37" t="s">
        <v>87</v>
      </c>
      <c r="M53" s="113"/>
      <c r="N53" s="113"/>
      <c r="O53" s="113"/>
      <c r="P53" s="113">
        <f t="shared" ref="P53:Q53" si="16">+P54</f>
        <v>0</v>
      </c>
      <c r="Q53" s="113">
        <f t="shared" si="16"/>
        <v>1.68</v>
      </c>
      <c r="R53" s="113"/>
      <c r="S53" s="114">
        <f>+O53+P53+Q53+N53</f>
        <v>1.68</v>
      </c>
      <c r="T53" s="65"/>
      <c r="U53" s="76"/>
    </row>
    <row r="54" spans="1:21" s="62" customFormat="1" x14ac:dyDescent="0.25">
      <c r="A54" s="115"/>
      <c r="B54" s="37"/>
      <c r="C54" s="109"/>
      <c r="D54" s="109"/>
      <c r="E54" s="109"/>
      <c r="F54" s="95"/>
      <c r="G54" s="95"/>
      <c r="H54" s="95"/>
      <c r="I54" s="99" t="s">
        <v>6</v>
      </c>
      <c r="J54" s="100"/>
      <c r="K54" s="18" t="s">
        <v>3</v>
      </c>
      <c r="L54" s="98" t="s">
        <v>56</v>
      </c>
      <c r="M54" s="122"/>
      <c r="N54" s="122"/>
      <c r="O54" s="122"/>
      <c r="P54" s="117"/>
      <c r="Q54" s="117">
        <v>1.68</v>
      </c>
      <c r="R54" s="117"/>
      <c r="S54" s="118">
        <f>+Q54+P54+O54+N54</f>
        <v>1.68</v>
      </c>
      <c r="T54" s="65"/>
      <c r="U54" s="76"/>
    </row>
    <row r="55" spans="1:21" s="62" customFormat="1" ht="42.75" hidden="1" customHeight="1" x14ac:dyDescent="0.25">
      <c r="A55" s="115"/>
      <c r="B55" s="37"/>
      <c r="C55" s="25"/>
      <c r="D55" s="25"/>
      <c r="E55" s="123"/>
      <c r="F55" s="15"/>
      <c r="G55" s="15"/>
      <c r="H55" s="15"/>
      <c r="I55" s="99"/>
      <c r="J55" s="100"/>
      <c r="K55" s="111" t="s">
        <v>13</v>
      </c>
      <c r="L55" s="112" t="s">
        <v>14</v>
      </c>
      <c r="M55" s="116"/>
      <c r="N55" s="116"/>
      <c r="O55" s="113"/>
      <c r="P55" s="113"/>
      <c r="Q55" s="113"/>
      <c r="R55" s="113"/>
      <c r="S55" s="114">
        <f>+O55+P55+Q55</f>
        <v>0</v>
      </c>
      <c r="T55" s="65"/>
      <c r="U55" s="76"/>
    </row>
    <row r="56" spans="1:21" s="62" customFormat="1" ht="30" hidden="1" customHeight="1" x14ac:dyDescent="0.25">
      <c r="A56" s="115"/>
      <c r="B56" s="37"/>
      <c r="C56" s="25"/>
      <c r="D56" s="25"/>
      <c r="E56" s="123"/>
      <c r="F56" s="15"/>
      <c r="G56" s="15"/>
      <c r="H56" s="15"/>
      <c r="I56" s="99" t="s">
        <v>6</v>
      </c>
      <c r="J56" s="124"/>
      <c r="K56" s="18" t="s">
        <v>3</v>
      </c>
      <c r="L56" s="121" t="s">
        <v>4</v>
      </c>
      <c r="M56" s="125"/>
      <c r="N56" s="125"/>
      <c r="O56" s="122"/>
      <c r="P56" s="119"/>
      <c r="Q56" s="126"/>
      <c r="R56" s="126"/>
      <c r="S56" s="118">
        <f t="shared" ref="S56" si="17">+P56+Q56+R56</f>
        <v>0</v>
      </c>
      <c r="T56" s="65"/>
      <c r="U56" s="76"/>
    </row>
    <row r="57" spans="1:21" s="130" customFormat="1" ht="42" customHeight="1" x14ac:dyDescent="0.25">
      <c r="A57" s="108" t="s">
        <v>110</v>
      </c>
      <c r="B57" s="25" t="s">
        <v>103</v>
      </c>
      <c r="C57" s="25"/>
      <c r="D57" s="25"/>
      <c r="E57" s="123"/>
      <c r="F57" s="15"/>
      <c r="G57" s="15"/>
      <c r="H57" s="15"/>
      <c r="I57" s="14"/>
      <c r="J57" s="127"/>
      <c r="K57" s="31" t="s">
        <v>53</v>
      </c>
      <c r="L57" s="112"/>
      <c r="M57" s="125"/>
      <c r="N57" s="125"/>
      <c r="O57" s="125">
        <f>+O58+O62</f>
        <v>38.608000000000004</v>
      </c>
      <c r="P57" s="125">
        <f>+P58+P62</f>
        <v>106.182</v>
      </c>
      <c r="Q57" s="126">
        <f>+Q58+Q62</f>
        <v>193.66400000000002</v>
      </c>
      <c r="R57" s="125"/>
      <c r="S57" s="114">
        <f>+O57+P57+Q57</f>
        <v>338.45400000000006</v>
      </c>
      <c r="T57" s="128"/>
      <c r="U57" s="129"/>
    </row>
    <row r="58" spans="1:21" s="62" customFormat="1" ht="57" x14ac:dyDescent="0.25">
      <c r="A58" s="115"/>
      <c r="B58" s="37"/>
      <c r="C58" s="102"/>
      <c r="D58" s="102"/>
      <c r="E58" s="102"/>
      <c r="F58" s="99"/>
      <c r="G58" s="99"/>
      <c r="H58" s="99"/>
      <c r="I58" s="99"/>
      <c r="J58" s="110">
        <v>313</v>
      </c>
      <c r="K58" s="111" t="s">
        <v>7</v>
      </c>
      <c r="L58" s="112" t="s">
        <v>100</v>
      </c>
      <c r="M58" s="125"/>
      <c r="N58" s="125"/>
      <c r="O58" s="113">
        <f>+O59+O60</f>
        <v>37.847000000000001</v>
      </c>
      <c r="P58" s="113">
        <f t="shared" ref="P58" si="18">+P59+P60</f>
        <v>104.205</v>
      </c>
      <c r="Q58" s="113">
        <f>+Q59+Q60+Q61</f>
        <v>187.16200000000001</v>
      </c>
      <c r="R58" s="113"/>
      <c r="S58" s="114">
        <f>+O58+P58+Q58</f>
        <v>329.214</v>
      </c>
      <c r="T58" s="65"/>
      <c r="U58" s="76"/>
    </row>
    <row r="59" spans="1:21" s="62" customFormat="1" ht="30" x14ac:dyDescent="0.25">
      <c r="A59" s="115"/>
      <c r="B59" s="37"/>
      <c r="C59" s="109"/>
      <c r="D59" s="109"/>
      <c r="E59" s="109"/>
      <c r="F59" s="95"/>
      <c r="G59" s="95"/>
      <c r="H59" s="95"/>
      <c r="I59" s="38" t="s">
        <v>9</v>
      </c>
      <c r="J59" s="38"/>
      <c r="K59" s="36" t="s">
        <v>10</v>
      </c>
      <c r="L59" s="98" t="s">
        <v>80</v>
      </c>
      <c r="M59" s="116"/>
      <c r="N59" s="116"/>
      <c r="O59" s="117"/>
      <c r="P59" s="117"/>
      <c r="Q59" s="117">
        <v>6.4710000000000001</v>
      </c>
      <c r="R59" s="117"/>
      <c r="S59" s="118">
        <f t="shared" ref="S59" si="19">+Q59+P59+O59</f>
        <v>6.4710000000000001</v>
      </c>
      <c r="T59" s="65"/>
      <c r="U59" s="76"/>
    </row>
    <row r="60" spans="1:21" s="62" customFormat="1" x14ac:dyDescent="0.25">
      <c r="A60" s="115"/>
      <c r="B60" s="37"/>
      <c r="C60" s="109"/>
      <c r="D60" s="109"/>
      <c r="E60" s="109"/>
      <c r="F60" s="95"/>
      <c r="G60" s="95"/>
      <c r="H60" s="95"/>
      <c r="I60" s="38" t="s">
        <v>72</v>
      </c>
      <c r="J60" s="38"/>
      <c r="K60" s="36" t="s">
        <v>3</v>
      </c>
      <c r="L60" s="98" t="s">
        <v>56</v>
      </c>
      <c r="M60" s="116"/>
      <c r="N60" s="116"/>
      <c r="O60" s="119">
        <v>37.847000000000001</v>
      </c>
      <c r="P60" s="117">
        <v>104.205</v>
      </c>
      <c r="Q60" s="117">
        <v>171.45500000000001</v>
      </c>
      <c r="R60" s="117"/>
      <c r="S60" s="118">
        <f>+Q60+P60+O60</f>
        <v>313.50700000000001</v>
      </c>
      <c r="T60" s="65"/>
      <c r="U60" s="76"/>
    </row>
    <row r="61" spans="1:21" s="62" customFormat="1" ht="45" x14ac:dyDescent="0.25">
      <c r="A61" s="115"/>
      <c r="B61" s="37"/>
      <c r="C61" s="109"/>
      <c r="D61" s="109"/>
      <c r="E61" s="109"/>
      <c r="F61" s="95"/>
      <c r="G61" s="95"/>
      <c r="H61" s="95"/>
      <c r="I61" s="99" t="s">
        <v>78</v>
      </c>
      <c r="J61" s="100"/>
      <c r="K61" s="18" t="s">
        <v>11</v>
      </c>
      <c r="L61" s="101" t="s">
        <v>81</v>
      </c>
      <c r="M61" s="116"/>
      <c r="N61" s="116"/>
      <c r="O61" s="120"/>
      <c r="P61" s="117"/>
      <c r="Q61" s="117">
        <v>9.2360000000000007</v>
      </c>
      <c r="R61" s="117"/>
      <c r="S61" s="118">
        <f>+Q61+P61+O61</f>
        <v>9.2360000000000007</v>
      </c>
      <c r="T61" s="65"/>
      <c r="U61" s="76"/>
    </row>
    <row r="62" spans="1:21" s="62" customFormat="1" ht="30" x14ac:dyDescent="0.25">
      <c r="A62" s="115"/>
      <c r="B62" s="37"/>
      <c r="C62" s="109"/>
      <c r="D62" s="109"/>
      <c r="E62" s="109"/>
      <c r="F62" s="95"/>
      <c r="G62" s="95"/>
      <c r="H62" s="95"/>
      <c r="I62" s="99"/>
      <c r="J62" s="100"/>
      <c r="K62" s="24" t="s">
        <v>12</v>
      </c>
      <c r="L62" s="37" t="s">
        <v>87</v>
      </c>
      <c r="M62" s="125"/>
      <c r="N62" s="125"/>
      <c r="O62" s="113">
        <f>+O63</f>
        <v>0.76100000000000001</v>
      </c>
      <c r="P62" s="113">
        <f t="shared" ref="P62" si="20">+P63</f>
        <v>1.9770000000000001</v>
      </c>
      <c r="Q62" s="113">
        <f>+Q63</f>
        <v>6.5019999999999998</v>
      </c>
      <c r="R62" s="113"/>
      <c r="S62" s="114">
        <f>+O62+P62+Q62</f>
        <v>9.24</v>
      </c>
      <c r="T62" s="65"/>
      <c r="U62" s="76"/>
    </row>
    <row r="63" spans="1:21" s="62" customFormat="1" x14ac:dyDescent="0.25">
      <c r="A63" s="115"/>
      <c r="B63" s="37"/>
      <c r="C63" s="109"/>
      <c r="D63" s="109"/>
      <c r="E63" s="109"/>
      <c r="F63" s="95"/>
      <c r="G63" s="95"/>
      <c r="H63" s="95"/>
      <c r="I63" s="99" t="s">
        <v>6</v>
      </c>
      <c r="J63" s="100"/>
      <c r="K63" s="18" t="s">
        <v>3</v>
      </c>
      <c r="L63" s="98" t="s">
        <v>56</v>
      </c>
      <c r="M63" s="116"/>
      <c r="N63" s="116"/>
      <c r="O63" s="122">
        <v>0.76100000000000001</v>
      </c>
      <c r="P63" s="117">
        <v>1.9770000000000001</v>
      </c>
      <c r="Q63" s="117">
        <v>6.5019999999999998</v>
      </c>
      <c r="R63" s="117"/>
      <c r="S63" s="118">
        <f>+Q63+P63+O63</f>
        <v>9.2399999999999984</v>
      </c>
      <c r="T63" s="65"/>
      <c r="U63" s="76"/>
    </row>
    <row r="64" spans="1:21" s="61" customFormat="1" ht="15.75" customHeight="1" x14ac:dyDescent="0.25">
      <c r="A64" s="55">
        <v>2</v>
      </c>
      <c r="B64" s="72">
        <v>4</v>
      </c>
      <c r="C64" s="181" t="s">
        <v>89</v>
      </c>
      <c r="D64" s="182"/>
      <c r="E64" s="182"/>
      <c r="F64" s="182"/>
      <c r="G64" s="182"/>
      <c r="H64" s="183"/>
      <c r="I64" s="56"/>
      <c r="J64" s="56"/>
      <c r="K64" s="57"/>
      <c r="L64" s="58"/>
      <c r="M64" s="59"/>
      <c r="N64" s="59"/>
      <c r="O64" s="59">
        <f>O30+O47</f>
        <v>4133.6400000000003</v>
      </c>
      <c r="P64" s="59">
        <f t="shared" ref="P64:S64" si="21">P30+P47</f>
        <v>10559.712</v>
      </c>
      <c r="Q64" s="59">
        <f t="shared" si="21"/>
        <v>10414.417000000001</v>
      </c>
      <c r="R64" s="59">
        <f>R30+R47</f>
        <v>0</v>
      </c>
      <c r="S64" s="59">
        <f t="shared" si="21"/>
        <v>25107.769</v>
      </c>
      <c r="T64" s="60"/>
    </row>
    <row r="65" spans="1:26" s="62" customFormat="1" ht="15.75" customHeight="1" x14ac:dyDescent="0.25">
      <c r="A65" s="187" t="s">
        <v>83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1:26" s="12" customFormat="1" ht="20.25" customHeight="1" x14ac:dyDescent="0.25">
      <c r="A66" s="179" t="s">
        <v>52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1"/>
    </row>
    <row r="67" spans="1:26" s="10" customFormat="1" ht="85.5" x14ac:dyDescent="0.25">
      <c r="A67" s="13" t="s">
        <v>111</v>
      </c>
      <c r="B67" s="94" t="s">
        <v>97</v>
      </c>
      <c r="C67" s="14" t="s">
        <v>27</v>
      </c>
      <c r="D67" s="14" t="s">
        <v>64</v>
      </c>
      <c r="E67" s="15" t="s">
        <v>96</v>
      </c>
      <c r="F67" s="15" t="s">
        <v>93</v>
      </c>
      <c r="G67" s="15" t="s">
        <v>94</v>
      </c>
      <c r="H67" s="15" t="s">
        <v>95</v>
      </c>
      <c r="I67" s="16" t="s">
        <v>72</v>
      </c>
      <c r="J67" s="17"/>
      <c r="K67" s="18"/>
      <c r="L67" s="19"/>
      <c r="M67" s="20"/>
      <c r="N67" s="20"/>
      <c r="O67" s="20"/>
      <c r="P67" s="21"/>
      <c r="Q67" s="20"/>
      <c r="R67" s="20"/>
      <c r="S67" s="22"/>
      <c r="T67" s="15"/>
    </row>
    <row r="68" spans="1:26" s="12" customFormat="1" ht="20.25" customHeight="1" x14ac:dyDescent="0.25">
      <c r="A68" s="179" t="s">
        <v>74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1"/>
    </row>
    <row r="69" spans="1:26" s="10" customFormat="1" ht="66.75" customHeight="1" x14ac:dyDescent="0.25">
      <c r="A69" s="24" t="s">
        <v>112</v>
      </c>
      <c r="B69" s="25"/>
      <c r="C69" s="25" t="s">
        <v>27</v>
      </c>
      <c r="D69" s="25" t="s">
        <v>28</v>
      </c>
      <c r="E69" s="25" t="s">
        <v>71</v>
      </c>
      <c r="F69" s="15" t="s">
        <v>116</v>
      </c>
      <c r="G69" s="15" t="s">
        <v>117</v>
      </c>
      <c r="H69" s="15" t="s">
        <v>118</v>
      </c>
      <c r="I69" s="16" t="s">
        <v>72</v>
      </c>
      <c r="J69" s="26"/>
      <c r="K69" s="18"/>
      <c r="L69" s="26"/>
      <c r="M69" s="27"/>
      <c r="N69" s="28">
        <f t="shared" ref="N69:S69" si="22">+N70+N72+N76+N78</f>
        <v>24</v>
      </c>
      <c r="O69" s="28">
        <f t="shared" si="22"/>
        <v>35.717999999999996</v>
      </c>
      <c r="P69" s="28">
        <f t="shared" si="22"/>
        <v>459.77500000000003</v>
      </c>
      <c r="Q69" s="28">
        <f t="shared" si="22"/>
        <v>1963.1760000000002</v>
      </c>
      <c r="R69" s="28">
        <f t="shared" si="22"/>
        <v>1702.4189999999999</v>
      </c>
      <c r="S69" s="28">
        <f t="shared" si="22"/>
        <v>4185.0879999999997</v>
      </c>
      <c r="T69" s="147" t="s">
        <v>63</v>
      </c>
      <c r="U69" s="29"/>
      <c r="V69" s="29"/>
      <c r="W69" s="29"/>
      <c r="X69" s="29"/>
      <c r="Y69" s="29"/>
      <c r="Z69" s="29"/>
    </row>
    <row r="70" spans="1:26" s="35" customFormat="1" ht="57" x14ac:dyDescent="0.25">
      <c r="A70" s="30"/>
      <c r="B70" s="92" t="s">
        <v>69</v>
      </c>
      <c r="C70" s="25"/>
      <c r="D70" s="25"/>
      <c r="E70" s="25"/>
      <c r="F70" s="25"/>
      <c r="G70" s="25"/>
      <c r="H70" s="25"/>
      <c r="I70" s="14"/>
      <c r="J70" s="14"/>
      <c r="K70" s="30" t="s">
        <v>2</v>
      </c>
      <c r="L70" s="31" t="s">
        <v>73</v>
      </c>
      <c r="M70" s="32"/>
      <c r="N70" s="33"/>
      <c r="O70" s="20"/>
      <c r="P70" s="20">
        <v>375</v>
      </c>
      <c r="Q70" s="20">
        <f>+Q71</f>
        <v>1875.8420000000001</v>
      </c>
      <c r="R70" s="20">
        <f>+R71</f>
        <v>1673.4069999999999</v>
      </c>
      <c r="S70" s="22">
        <f>+Q70+P70+O70+R70</f>
        <v>3924.2489999999998</v>
      </c>
      <c r="T70" s="25"/>
      <c r="U70" s="34"/>
      <c r="V70" s="34"/>
      <c r="W70" s="34"/>
      <c r="X70" s="34"/>
      <c r="Y70" s="34"/>
      <c r="Z70" s="34"/>
    </row>
    <row r="71" spans="1:26" s="47" customFormat="1" x14ac:dyDescent="0.25">
      <c r="A71" s="36"/>
      <c r="B71" s="93"/>
      <c r="C71" s="37"/>
      <c r="D71" s="37"/>
      <c r="E71" s="37"/>
      <c r="F71" s="37"/>
      <c r="G71" s="37"/>
      <c r="H71" s="37"/>
      <c r="I71" s="38"/>
      <c r="J71" s="38"/>
      <c r="K71" s="39" t="s">
        <v>3</v>
      </c>
      <c r="L71" s="40" t="s">
        <v>56</v>
      </c>
      <c r="M71" s="41"/>
      <c r="N71" s="42"/>
      <c r="O71" s="43"/>
      <c r="P71" s="43">
        <v>375</v>
      </c>
      <c r="Q71" s="43">
        <v>1875.8420000000001</v>
      </c>
      <c r="R71" s="44">
        <v>1673.4069999999999</v>
      </c>
      <c r="S71" s="22">
        <f t="shared" ref="S71:S79" si="23">+Q71+P71+O71+R71</f>
        <v>3924.2489999999998</v>
      </c>
      <c r="T71" s="37"/>
      <c r="U71" s="46"/>
      <c r="V71" s="46"/>
      <c r="W71" s="46"/>
      <c r="X71" s="46"/>
      <c r="Y71" s="46"/>
      <c r="Z71" s="46"/>
    </row>
    <row r="72" spans="1:26" s="35" customFormat="1" ht="57" x14ac:dyDescent="0.25">
      <c r="A72" s="30"/>
      <c r="B72" s="94" t="s">
        <v>68</v>
      </c>
      <c r="C72" s="25"/>
      <c r="D72" s="25"/>
      <c r="E72" s="25"/>
      <c r="F72" s="25"/>
      <c r="G72" s="25"/>
      <c r="H72" s="25"/>
      <c r="I72" s="14"/>
      <c r="J72" s="14"/>
      <c r="K72" s="30" t="s">
        <v>2</v>
      </c>
      <c r="L72" s="31" t="s">
        <v>73</v>
      </c>
      <c r="M72" s="32"/>
      <c r="N72" s="33"/>
      <c r="O72" s="20">
        <v>13.302</v>
      </c>
      <c r="P72" s="20">
        <f>SUM(P73:P73)</f>
        <v>33.201000000000001</v>
      </c>
      <c r="Q72" s="20">
        <f>SUM(Q73:Q73)</f>
        <v>34.529000000000003</v>
      </c>
      <c r="R72" s="20">
        <f>SUM(R73:R73)</f>
        <v>11.971</v>
      </c>
      <c r="S72" s="22">
        <f t="shared" si="23"/>
        <v>93.003000000000014</v>
      </c>
      <c r="T72" s="25"/>
      <c r="U72" s="34"/>
      <c r="V72" s="34"/>
      <c r="W72" s="34"/>
      <c r="X72" s="34"/>
      <c r="Y72" s="34"/>
      <c r="Z72" s="34"/>
    </row>
    <row r="73" spans="1:26" s="10" customFormat="1" ht="33.75" customHeight="1" x14ac:dyDescent="0.25">
      <c r="A73" s="36"/>
      <c r="B73" s="93"/>
      <c r="C73" s="48"/>
      <c r="D73" s="48"/>
      <c r="E73" s="48"/>
      <c r="F73" s="48"/>
      <c r="G73" s="48"/>
      <c r="H73" s="48"/>
      <c r="I73" s="38"/>
      <c r="J73" s="38"/>
      <c r="K73" s="39" t="s">
        <v>3</v>
      </c>
      <c r="L73" s="40" t="s">
        <v>56</v>
      </c>
      <c r="M73" s="41"/>
      <c r="N73" s="21"/>
      <c r="O73" s="43">
        <v>13.302</v>
      </c>
      <c r="P73" s="43">
        <v>33.201000000000001</v>
      </c>
      <c r="Q73" s="43">
        <v>34.529000000000003</v>
      </c>
      <c r="R73" s="43">
        <v>11.971</v>
      </c>
      <c r="S73" s="22">
        <f t="shared" si="23"/>
        <v>93.003000000000014</v>
      </c>
      <c r="T73" s="48"/>
      <c r="U73" s="29"/>
      <c r="V73" s="29"/>
      <c r="W73" s="29"/>
      <c r="X73" s="29"/>
      <c r="Y73" s="29"/>
      <c r="Z73" s="29"/>
    </row>
    <row r="74" spans="1:26" s="52" customFormat="1" ht="42.75" x14ac:dyDescent="0.25">
      <c r="A74" s="30"/>
      <c r="B74" s="92" t="s">
        <v>76</v>
      </c>
      <c r="C74" s="49"/>
      <c r="D74" s="49"/>
      <c r="E74" s="49"/>
      <c r="F74" s="49"/>
      <c r="G74" s="49"/>
      <c r="H74" s="49"/>
      <c r="I74" s="14"/>
      <c r="J74" s="14"/>
      <c r="K74" s="54"/>
      <c r="L74" s="54"/>
      <c r="M74" s="54"/>
      <c r="N74" s="151">
        <f>SUM(N76)</f>
        <v>24</v>
      </c>
      <c r="O74" s="151">
        <f t="shared" ref="O74:R74" si="24">SUM(O76)</f>
        <v>14.4</v>
      </c>
      <c r="P74" s="151">
        <f t="shared" si="24"/>
        <v>0.8</v>
      </c>
      <c r="Q74" s="151">
        <f t="shared" si="24"/>
        <v>0</v>
      </c>
      <c r="R74" s="151">
        <f t="shared" si="24"/>
        <v>0</v>
      </c>
      <c r="S74" s="22">
        <f t="shared" si="23"/>
        <v>15.200000000000001</v>
      </c>
      <c r="T74" s="49"/>
      <c r="U74" s="51"/>
      <c r="V74" s="51"/>
      <c r="W74" s="51"/>
      <c r="X74" s="51"/>
      <c r="Y74" s="51"/>
      <c r="Z74" s="51"/>
    </row>
    <row r="75" spans="1:26" s="52" customFormat="1" ht="81.75" customHeight="1" x14ac:dyDescent="0.25">
      <c r="A75" s="30"/>
      <c r="B75" s="92"/>
      <c r="C75" s="49"/>
      <c r="D75" s="49"/>
      <c r="E75" s="49"/>
      <c r="F75" s="49"/>
      <c r="G75" s="49"/>
      <c r="H75" s="49"/>
      <c r="I75" s="14"/>
      <c r="J75" s="14"/>
      <c r="K75" s="30" t="s">
        <v>127</v>
      </c>
      <c r="L75" s="31" t="s">
        <v>128</v>
      </c>
      <c r="M75" s="32"/>
      <c r="N75" s="20"/>
      <c r="O75" s="20"/>
      <c r="P75" s="20"/>
      <c r="Q75" s="20"/>
      <c r="R75" s="50"/>
      <c r="S75" s="22"/>
      <c r="T75" s="49"/>
      <c r="U75" s="51"/>
      <c r="V75" s="51"/>
      <c r="W75" s="51"/>
      <c r="X75" s="51"/>
      <c r="Y75" s="51"/>
      <c r="Z75" s="51"/>
    </row>
    <row r="76" spans="1:26" s="52" customFormat="1" ht="57" x14ac:dyDescent="0.25">
      <c r="A76" s="30"/>
      <c r="B76" s="92"/>
      <c r="C76" s="49"/>
      <c r="D76" s="49"/>
      <c r="E76" s="49"/>
      <c r="F76" s="49"/>
      <c r="G76" s="49"/>
      <c r="H76" s="49"/>
      <c r="I76" s="14"/>
      <c r="J76" s="14"/>
      <c r="K76" s="30" t="s">
        <v>2</v>
      </c>
      <c r="L76" s="31" t="s">
        <v>73</v>
      </c>
      <c r="M76" s="32"/>
      <c r="N76" s="20">
        <f>SUM(N77:N77)</f>
        <v>24</v>
      </c>
      <c r="O76" s="20">
        <f>SUM(O77:O77)</f>
        <v>14.4</v>
      </c>
      <c r="P76" s="20">
        <f>SUM(P77:P77)</f>
        <v>0.8</v>
      </c>
      <c r="Q76" s="20">
        <v>0</v>
      </c>
      <c r="R76" s="50">
        <v>0</v>
      </c>
      <c r="S76" s="22">
        <f>+Q76+P76+O76+R76+N76</f>
        <v>39.200000000000003</v>
      </c>
      <c r="T76" s="49"/>
      <c r="U76" s="51"/>
      <c r="V76" s="51"/>
      <c r="W76" s="51"/>
      <c r="X76" s="51"/>
      <c r="Y76" s="51"/>
      <c r="Z76" s="51"/>
    </row>
    <row r="77" spans="1:26" s="10" customFormat="1" x14ac:dyDescent="0.25">
      <c r="A77" s="30"/>
      <c r="B77" s="93"/>
      <c r="C77" s="48"/>
      <c r="D77" s="48"/>
      <c r="E77" s="48"/>
      <c r="F77" s="48"/>
      <c r="G77" s="48"/>
      <c r="H77" s="48"/>
      <c r="I77" s="38"/>
      <c r="J77" s="38"/>
      <c r="K77" s="39" t="s">
        <v>3</v>
      </c>
      <c r="L77" s="40" t="s">
        <v>56</v>
      </c>
      <c r="M77" s="41"/>
      <c r="N77" s="43">
        <v>24</v>
      </c>
      <c r="O77" s="43">
        <v>14.4</v>
      </c>
      <c r="P77" s="43">
        <v>0.8</v>
      </c>
      <c r="Q77" s="43">
        <v>0</v>
      </c>
      <c r="R77" s="53">
        <v>0</v>
      </c>
      <c r="S77" s="22">
        <f t="shared" si="23"/>
        <v>15.200000000000001</v>
      </c>
      <c r="T77" s="48"/>
      <c r="U77" s="29"/>
      <c r="V77" s="29"/>
      <c r="W77" s="29"/>
      <c r="X77" s="29"/>
      <c r="Y77" s="29"/>
      <c r="Z77" s="29"/>
    </row>
    <row r="78" spans="1:26" s="52" customFormat="1" ht="57" x14ac:dyDescent="0.25">
      <c r="A78" s="30"/>
      <c r="B78" s="92" t="s">
        <v>70</v>
      </c>
      <c r="C78" s="49"/>
      <c r="D78" s="49"/>
      <c r="E78" s="49"/>
      <c r="F78" s="49"/>
      <c r="G78" s="49"/>
      <c r="H78" s="49"/>
      <c r="I78" s="14"/>
      <c r="J78" s="14"/>
      <c r="K78" s="30" t="s">
        <v>2</v>
      </c>
      <c r="L78" s="31" t="s">
        <v>73</v>
      </c>
      <c r="M78" s="32"/>
      <c r="N78" s="54"/>
      <c r="O78" s="20">
        <f>SUM(O79:O79)</f>
        <v>8.016</v>
      </c>
      <c r="P78" s="20">
        <f>SUM(P79:P79)</f>
        <v>50.774000000000001</v>
      </c>
      <c r="Q78" s="20">
        <f>SUM(Q79:Q79)</f>
        <v>52.805</v>
      </c>
      <c r="R78" s="20">
        <f>SUM(R79:R79)</f>
        <v>17.041</v>
      </c>
      <c r="S78" s="22">
        <f>+Q78+P78+O78+R78</f>
        <v>128.63600000000002</v>
      </c>
      <c r="T78" s="49"/>
      <c r="U78" s="51"/>
      <c r="V78" s="51"/>
      <c r="W78" s="51"/>
      <c r="X78" s="51"/>
      <c r="Y78" s="51"/>
      <c r="Z78" s="51"/>
    </row>
    <row r="79" spans="1:26" s="10" customFormat="1" x14ac:dyDescent="0.25">
      <c r="A79" s="30"/>
      <c r="B79" s="93"/>
      <c r="C79" s="48"/>
      <c r="D79" s="48"/>
      <c r="E79" s="48"/>
      <c r="F79" s="48"/>
      <c r="G79" s="48"/>
      <c r="H79" s="48"/>
      <c r="I79" s="38"/>
      <c r="J79" s="38"/>
      <c r="K79" s="39" t="s">
        <v>3</v>
      </c>
      <c r="L79" s="40" t="s">
        <v>56</v>
      </c>
      <c r="M79" s="41"/>
      <c r="N79" s="21"/>
      <c r="O79" s="43">
        <v>8.016</v>
      </c>
      <c r="P79" s="43">
        <v>50.774000000000001</v>
      </c>
      <c r="Q79" s="43">
        <v>52.805</v>
      </c>
      <c r="R79" s="53">
        <v>17.041</v>
      </c>
      <c r="S79" s="22">
        <f t="shared" si="23"/>
        <v>128.63600000000002</v>
      </c>
      <c r="T79" s="48"/>
      <c r="U79" s="29"/>
      <c r="V79" s="29"/>
      <c r="W79" s="29"/>
      <c r="X79" s="29"/>
      <c r="Y79" s="29"/>
      <c r="Z79" s="29"/>
    </row>
    <row r="80" spans="1:26" s="62" customFormat="1" x14ac:dyDescent="0.25">
      <c r="A80" s="72">
        <v>2</v>
      </c>
      <c r="B80" s="72">
        <v>5</v>
      </c>
      <c r="C80" s="181" t="s">
        <v>101</v>
      </c>
      <c r="D80" s="182"/>
      <c r="E80" s="182"/>
      <c r="F80" s="182"/>
      <c r="G80" s="182"/>
      <c r="H80" s="183"/>
      <c r="I80" s="56"/>
      <c r="J80" s="56"/>
      <c r="K80" s="57"/>
      <c r="L80" s="73"/>
      <c r="M80" s="74"/>
      <c r="N80" s="75">
        <f>N67+N69</f>
        <v>24</v>
      </c>
      <c r="O80" s="75">
        <f t="shared" ref="O80:S80" si="25">O67+O69</f>
        <v>35.717999999999996</v>
      </c>
      <c r="P80" s="75">
        <f t="shared" si="25"/>
        <v>459.77500000000003</v>
      </c>
      <c r="Q80" s="75">
        <f t="shared" si="25"/>
        <v>1963.1760000000002</v>
      </c>
      <c r="R80" s="75">
        <f t="shared" si="25"/>
        <v>1702.4189999999999</v>
      </c>
      <c r="S80" s="75">
        <f t="shared" si="25"/>
        <v>4185.0879999999997</v>
      </c>
      <c r="T80" s="74"/>
      <c r="U80" s="76"/>
    </row>
    <row r="81" spans="1:20" s="83" customFormat="1" ht="21" customHeight="1" x14ac:dyDescent="0.25">
      <c r="A81" s="77">
        <f>+A80+A64+A27</f>
        <v>6</v>
      </c>
      <c r="B81" s="77">
        <f>+B80+B64+B27</f>
        <v>12</v>
      </c>
      <c r="C81" s="184" t="s">
        <v>102</v>
      </c>
      <c r="D81" s="185"/>
      <c r="E81" s="185"/>
      <c r="F81" s="185"/>
      <c r="G81" s="185"/>
      <c r="H81" s="186"/>
      <c r="I81" s="78"/>
      <c r="J81" s="78"/>
      <c r="K81" s="79"/>
      <c r="L81" s="80"/>
      <c r="M81" s="81"/>
      <c r="N81" s="82">
        <f>+N80+N64+N27</f>
        <v>24</v>
      </c>
      <c r="O81" s="82">
        <f>+O80+O64+O27</f>
        <v>6754.21</v>
      </c>
      <c r="P81" s="82">
        <f>+P80+P64+P27</f>
        <v>16444.733999999997</v>
      </c>
      <c r="Q81" s="82">
        <f>+Q80+Q64+Q27</f>
        <v>17258.983</v>
      </c>
      <c r="R81" s="82"/>
      <c r="S81" s="82">
        <f>+S80+S64+S27</f>
        <v>42184.346000000005</v>
      </c>
      <c r="T81" s="82"/>
    </row>
    <row r="82" spans="1:20" s="84" customFormat="1" ht="13.9" customHeight="1" x14ac:dyDescent="0.25">
      <c r="S82" s="85"/>
    </row>
    <row r="83" spans="1:20" s="84" customFormat="1" ht="22.15" customHeight="1" x14ac:dyDescent="0.25">
      <c r="N83" s="86"/>
      <c r="O83" s="86"/>
      <c r="P83" s="86"/>
      <c r="Q83" s="86"/>
      <c r="S83" s="87"/>
    </row>
    <row r="84" spans="1:20" s="84" customFormat="1" ht="26.45" customHeight="1" x14ac:dyDescent="0.25">
      <c r="B84" s="131" t="s">
        <v>104</v>
      </c>
      <c r="S84" s="85"/>
    </row>
    <row r="85" spans="1:20" s="84" customFormat="1" x14ac:dyDescent="0.25">
      <c r="S85" s="85"/>
    </row>
    <row r="86" spans="1:20" s="84" customFormat="1" ht="15" hidden="1" customHeight="1" x14ac:dyDescent="0.25">
      <c r="S86" s="85"/>
    </row>
    <row r="87" spans="1:20" s="84" customFormat="1" ht="26.45" hidden="1" customHeight="1" x14ac:dyDescent="0.25">
      <c r="N87" s="86">
        <v>14060.654</v>
      </c>
      <c r="O87" s="86">
        <v>18540.575000000001</v>
      </c>
      <c r="P87" s="86">
        <v>39744.71</v>
      </c>
      <c r="Q87" s="86">
        <v>112850.58199999999</v>
      </c>
      <c r="R87" s="84">
        <v>0</v>
      </c>
      <c r="S87" s="87">
        <v>185196.52100000001</v>
      </c>
    </row>
    <row r="88" spans="1:20" s="84" customFormat="1" ht="15" hidden="1" customHeight="1" x14ac:dyDescent="0.25">
      <c r="N88" s="88"/>
      <c r="O88" s="88"/>
      <c r="P88" s="88"/>
      <c r="Q88" s="88"/>
      <c r="R88" s="88"/>
      <c r="S88" s="88"/>
    </row>
    <row r="89" spans="1:20" s="84" customFormat="1" ht="15" hidden="1" customHeight="1" x14ac:dyDescent="0.25">
      <c r="N89" s="86"/>
      <c r="O89" s="86"/>
      <c r="P89" s="88"/>
      <c r="Q89" s="88"/>
      <c r="R89" s="88"/>
      <c r="S89" s="89">
        <f>S81-S87</f>
        <v>-143012.17499999999</v>
      </c>
      <c r="T89" s="88"/>
    </row>
    <row r="90" spans="1:20" s="84" customFormat="1" ht="15" hidden="1" customHeight="1" x14ac:dyDescent="0.25">
      <c r="P90" s="88"/>
      <c r="Q90" s="88"/>
      <c r="R90" s="88"/>
      <c r="S90" s="89"/>
      <c r="T90" s="88"/>
    </row>
    <row r="91" spans="1:20" s="84" customFormat="1" ht="15" hidden="1" customHeight="1" x14ac:dyDescent="0.25">
      <c r="N91" s="84">
        <v>14060.654000000002</v>
      </c>
      <c r="O91" s="84">
        <v>18539.374999999996</v>
      </c>
      <c r="P91" s="88">
        <v>39759.431299999997</v>
      </c>
      <c r="Q91" s="88">
        <v>112850.58199999999</v>
      </c>
      <c r="R91" s="88">
        <v>0</v>
      </c>
      <c r="S91" s="89">
        <v>185210.0423</v>
      </c>
      <c r="T91" s="88"/>
    </row>
    <row r="92" spans="1:20" s="84" customFormat="1" ht="15" hidden="1" customHeight="1" x14ac:dyDescent="0.25">
      <c r="P92" s="88"/>
      <c r="Q92" s="88"/>
      <c r="R92" s="88"/>
      <c r="S92" s="89"/>
      <c r="T92" s="88"/>
    </row>
    <row r="93" spans="1:20" s="84" customFormat="1" ht="15" hidden="1" customHeight="1" x14ac:dyDescent="0.25">
      <c r="S93" s="89">
        <f>S81-S91</f>
        <v>-143025.69630000001</v>
      </c>
    </row>
    <row r="94" spans="1:20" s="84" customFormat="1" ht="15" hidden="1" customHeight="1" x14ac:dyDescent="0.25">
      <c r="P94" s="88">
        <f>P81-P91</f>
        <v>-23314.6973</v>
      </c>
      <c r="S94" s="85"/>
    </row>
    <row r="95" spans="1:20" s="84" customFormat="1" ht="15" hidden="1" customHeight="1" x14ac:dyDescent="0.25">
      <c r="S95" s="85"/>
    </row>
    <row r="96" spans="1:20" s="84" customFormat="1" ht="15" hidden="1" customHeight="1" x14ac:dyDescent="0.25">
      <c r="N96" s="88">
        <v>14060.654000000002</v>
      </c>
      <c r="O96" s="88">
        <v>18539.374999999996</v>
      </c>
      <c r="P96" s="88">
        <v>37616.331299999991</v>
      </c>
      <c r="Q96" s="88">
        <v>110577.70700000001</v>
      </c>
      <c r="R96" s="88">
        <v>0</v>
      </c>
      <c r="S96" s="89">
        <v>180794.0673</v>
      </c>
      <c r="T96" s="88"/>
    </row>
    <row r="97" spans="14:20" s="84" customFormat="1" ht="13.9" hidden="1" customHeight="1" x14ac:dyDescent="0.25">
      <c r="S97" s="85"/>
    </row>
    <row r="98" spans="14:20" s="84" customFormat="1" ht="22.15" hidden="1" customHeight="1" x14ac:dyDescent="0.25">
      <c r="P98" s="84">
        <v>15491.412</v>
      </c>
      <c r="Q98" s="84">
        <v>43962.698000000004</v>
      </c>
      <c r="R98" s="84">
        <v>0</v>
      </c>
      <c r="S98" s="85">
        <v>59454.110000000008</v>
      </c>
    </row>
    <row r="99" spans="14:20" s="84" customFormat="1" ht="26.45" hidden="1" customHeight="1" x14ac:dyDescent="0.25">
      <c r="S99" s="89" t="e">
        <f>S81-#REF!</f>
        <v>#REF!</v>
      </c>
    </row>
    <row r="100" spans="14:20" s="84" customFormat="1" ht="63.75" hidden="1" customHeight="1" x14ac:dyDescent="0.25">
      <c r="N100" s="88">
        <v>24</v>
      </c>
      <c r="O100" s="88">
        <v>6740.0879999999997</v>
      </c>
      <c r="P100" s="88">
        <v>16266.650999999998</v>
      </c>
      <c r="Q100" s="88">
        <v>17524.532999999999</v>
      </c>
      <c r="R100" s="88"/>
      <c r="S100" s="89">
        <v>40555.271999999997</v>
      </c>
      <c r="T100" s="90"/>
    </row>
    <row r="101" spans="14:20" s="84" customFormat="1" x14ac:dyDescent="0.25">
      <c r="N101" s="90"/>
      <c r="O101" s="90"/>
      <c r="P101" s="90"/>
      <c r="Q101" s="90"/>
      <c r="R101" s="90"/>
      <c r="S101" s="91"/>
      <c r="T101" s="90"/>
    </row>
    <row r="102" spans="14:20" s="84" customFormat="1" ht="26.45" customHeight="1" x14ac:dyDescent="0.25">
      <c r="Q102" s="90"/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x14ac:dyDescent="0.25">
      <c r="S105" s="89"/>
    </row>
    <row r="106" spans="14:20" s="84" customFormat="1" x14ac:dyDescent="0.25">
      <c r="S106" s="89"/>
    </row>
    <row r="107" spans="14:20" s="84" customFormat="1" ht="13.9" customHeight="1" x14ac:dyDescent="0.25">
      <c r="S107" s="85"/>
    </row>
    <row r="108" spans="14:20" s="84" customFormat="1" ht="22.15" customHeight="1" x14ac:dyDescent="0.25">
      <c r="S108" s="85"/>
    </row>
    <row r="109" spans="14:20" s="84" customFormat="1" ht="26.45" customHeight="1" x14ac:dyDescent="0.25">
      <c r="S109" s="89"/>
    </row>
    <row r="110" spans="14:20" s="84" customFormat="1" ht="26.45" customHeigh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x14ac:dyDescent="0.25">
      <c r="S113" s="85"/>
    </row>
    <row r="114" spans="19:19" s="84" customFormat="1" x14ac:dyDescent="0.25">
      <c r="S114" s="85"/>
    </row>
    <row r="115" spans="19:19" s="84" customFormat="1" ht="13.9" customHeight="1" x14ac:dyDescent="0.25">
      <c r="S115" s="85"/>
    </row>
    <row r="116" spans="19:19" s="84" customFormat="1" ht="32.450000000000003" customHeight="1" x14ac:dyDescent="0.25">
      <c r="S116" s="85"/>
    </row>
    <row r="117" spans="19:19" s="84" customFormat="1" ht="26.45" customHeight="1" x14ac:dyDescent="0.25">
      <c r="S117" s="85"/>
    </row>
    <row r="118" spans="19:19" s="84" customFormat="1" ht="25.5" customHeight="1" x14ac:dyDescent="0.25">
      <c r="S118" s="85"/>
    </row>
    <row r="119" spans="19:19" s="84" customFormat="1" x14ac:dyDescent="0.25">
      <c r="S119" s="85"/>
    </row>
    <row r="120" spans="19:19" s="84" customFormat="1" x14ac:dyDescent="0.25">
      <c r="S120" s="85"/>
    </row>
    <row r="121" spans="19:19" s="84" customFormat="1" ht="22.9" customHeigh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x14ac:dyDescent="0.25">
      <c r="S126" s="85"/>
    </row>
    <row r="127" spans="19:19" s="84" customFormat="1" x14ac:dyDescent="0.25">
      <c r="S127" s="85"/>
    </row>
    <row r="128" spans="19:19" s="84" customFormat="1" ht="34.9" customHeight="1" x14ac:dyDescent="0.25">
      <c r="S128" s="85"/>
    </row>
    <row r="129" spans="19:19" s="84" customFormat="1" ht="20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ht="26.45" customHeight="1" x14ac:dyDescent="0.25">
      <c r="S131" s="85"/>
    </row>
    <row r="132" spans="19:19" s="84" customFormat="1" ht="26.45" customHeigh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x14ac:dyDescent="0.25">
      <c r="S135" s="85"/>
    </row>
    <row r="136" spans="19:19" s="84" customFormat="1" x14ac:dyDescent="0.25">
      <c r="S136" s="85"/>
    </row>
    <row r="137" spans="19:19" s="84" customFormat="1" ht="13.9" customHeight="1" x14ac:dyDescent="0.25">
      <c r="S137" s="85"/>
    </row>
  </sheetData>
  <mergeCells count="34">
    <mergeCell ref="A10:T10"/>
    <mergeCell ref="A25:T25"/>
    <mergeCell ref="A68:T68"/>
    <mergeCell ref="C80:H80"/>
    <mergeCell ref="C81:H81"/>
    <mergeCell ref="A11:T11"/>
    <mergeCell ref="A28:T28"/>
    <mergeCell ref="A29:T29"/>
    <mergeCell ref="C64:H64"/>
    <mergeCell ref="A65:T65"/>
    <mergeCell ref="A66:T66"/>
    <mergeCell ref="C27:H27"/>
    <mergeCell ref="A46:T46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6:A8"/>
    <mergeCell ref="B6:B8"/>
    <mergeCell ref="C6:C8"/>
    <mergeCell ref="D6:D8"/>
    <mergeCell ref="E6:E8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2023-12-08T11:10:07Z</dcterms:modified>
</cp:coreProperties>
</file>