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05"/>
  </bookViews>
  <sheets>
    <sheet name="22.12.2023" sheetId="3" r:id="rId1"/>
  </sheets>
  <definedNames>
    <definedName name="_xlnm._FilterDatabase" localSheetId="0" hidden="1">'22.12.2023'!$A$8:$AH$8</definedName>
    <definedName name="_xlnm.Print_Titles" localSheetId="0">'22.12.2023'!$6:$8</definedName>
    <definedName name="_xlnm.Print_Area" localSheetId="0">'22.12.2023'!$A$1:$V$201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5" i="3" l="1"/>
  <c r="U52" i="3" l="1"/>
  <c r="U60" i="3"/>
  <c r="U59" i="3"/>
  <c r="M53" i="3" l="1"/>
  <c r="M52" i="3" s="1"/>
  <c r="M152" i="3" s="1"/>
  <c r="M198" i="3" l="1"/>
  <c r="U58" i="3"/>
  <c r="U56" i="3" l="1"/>
  <c r="U57" i="3"/>
  <c r="U54" i="3"/>
  <c r="T52" i="3" l="1"/>
  <c r="U61" i="3"/>
  <c r="U62" i="3"/>
  <c r="U55" i="3"/>
  <c r="R124" i="3" l="1"/>
  <c r="S124" i="3"/>
  <c r="R125" i="3"/>
  <c r="S125" i="3"/>
  <c r="R123" i="3"/>
  <c r="U123" i="3" s="1"/>
  <c r="S93" i="3"/>
  <c r="S94" i="3"/>
  <c r="S95" i="3"/>
  <c r="R93" i="3"/>
  <c r="R94" i="3"/>
  <c r="R95" i="3"/>
  <c r="R67" i="3"/>
  <c r="S67" i="3"/>
  <c r="R68" i="3"/>
  <c r="S68" i="3"/>
  <c r="R69" i="3"/>
  <c r="S69" i="3"/>
  <c r="S66" i="3"/>
  <c r="R66" i="3"/>
  <c r="B198" i="3"/>
  <c r="A198" i="3"/>
  <c r="U192" i="3"/>
  <c r="U191" i="3"/>
  <c r="U190" i="3"/>
  <c r="U189" i="3"/>
  <c r="U188" i="3"/>
  <c r="U187" i="3"/>
  <c r="T186" i="3"/>
  <c r="T185" i="3" s="1"/>
  <c r="S186" i="3"/>
  <c r="S185" i="3" s="1"/>
  <c r="R186" i="3"/>
  <c r="R185" i="3" s="1"/>
  <c r="Q186" i="3"/>
  <c r="Q185" i="3" s="1"/>
  <c r="P186" i="3"/>
  <c r="P185" i="3" s="1"/>
  <c r="U184" i="3"/>
  <c r="U183" i="3"/>
  <c r="U182" i="3"/>
  <c r="U181" i="3"/>
  <c r="U180" i="3"/>
  <c r="T179" i="3"/>
  <c r="T178" i="3" s="1"/>
  <c r="S179" i="3"/>
  <c r="S178" i="3" s="1"/>
  <c r="R179" i="3"/>
  <c r="R178" i="3" s="1"/>
  <c r="Q179" i="3"/>
  <c r="Q178" i="3" s="1"/>
  <c r="P179" i="3"/>
  <c r="P178" i="3" s="1"/>
  <c r="U177" i="3"/>
  <c r="U176" i="3"/>
  <c r="U173" i="3"/>
  <c r="U172" i="3"/>
  <c r="T171" i="3"/>
  <c r="S171" i="3"/>
  <c r="R171" i="3"/>
  <c r="Q171" i="3"/>
  <c r="P171" i="3"/>
  <c r="O171" i="3"/>
  <c r="U170" i="3"/>
  <c r="U169" i="3"/>
  <c r="U168" i="3"/>
  <c r="T167" i="3"/>
  <c r="S167" i="3"/>
  <c r="R167" i="3"/>
  <c r="Q167" i="3"/>
  <c r="P167" i="3"/>
  <c r="O167" i="3"/>
  <c r="U166" i="3"/>
  <c r="U165" i="3"/>
  <c r="U164" i="3"/>
  <c r="T163" i="3"/>
  <c r="S163" i="3"/>
  <c r="R163" i="3"/>
  <c r="Q163" i="3"/>
  <c r="P163" i="3"/>
  <c r="O163" i="3"/>
  <c r="U162" i="3"/>
  <c r="U161" i="3"/>
  <c r="U160" i="3"/>
  <c r="U159" i="3"/>
  <c r="U158" i="3"/>
  <c r="T157" i="3"/>
  <c r="S157" i="3"/>
  <c r="R157" i="3"/>
  <c r="Q157" i="3"/>
  <c r="P157" i="3"/>
  <c r="O157" i="3"/>
  <c r="U150" i="3"/>
  <c r="U149" i="3"/>
  <c r="U148" i="3"/>
  <c r="S147" i="3"/>
  <c r="S126" i="3" s="1"/>
  <c r="R147" i="3"/>
  <c r="R126" i="3" s="1"/>
  <c r="U146" i="3"/>
  <c r="U145" i="3"/>
  <c r="U144" i="3"/>
  <c r="U143" i="3"/>
  <c r="S142" i="3"/>
  <c r="R142" i="3"/>
  <c r="U141" i="3"/>
  <c r="U140" i="3"/>
  <c r="U139" i="3"/>
  <c r="U138" i="3"/>
  <c r="S137" i="3"/>
  <c r="R137" i="3"/>
  <c r="U136" i="3"/>
  <c r="U135" i="3"/>
  <c r="U134" i="3"/>
  <c r="U133" i="3"/>
  <c r="S132" i="3"/>
  <c r="R132" i="3"/>
  <c r="U131" i="3"/>
  <c r="U130" i="3"/>
  <c r="U129" i="3"/>
  <c r="U128" i="3"/>
  <c r="S127" i="3"/>
  <c r="R127" i="3"/>
  <c r="U119" i="3"/>
  <c r="U118" i="3"/>
  <c r="S117" i="3"/>
  <c r="R117" i="3"/>
  <c r="U116" i="3"/>
  <c r="U114" i="3"/>
  <c r="U113" i="3"/>
  <c r="S112" i="3"/>
  <c r="R112" i="3"/>
  <c r="U111" i="3"/>
  <c r="U110" i="3"/>
  <c r="U109" i="3"/>
  <c r="U108" i="3"/>
  <c r="U107" i="3"/>
  <c r="S106" i="3"/>
  <c r="R106" i="3"/>
  <c r="U105" i="3"/>
  <c r="U104" i="3"/>
  <c r="U103" i="3"/>
  <c r="U102" i="3"/>
  <c r="S101" i="3"/>
  <c r="R101" i="3"/>
  <c r="U100" i="3"/>
  <c r="U99" i="3"/>
  <c r="U98" i="3"/>
  <c r="U97" i="3"/>
  <c r="S96" i="3"/>
  <c r="R96" i="3"/>
  <c r="U90" i="3"/>
  <c r="U89" i="3"/>
  <c r="U88" i="3"/>
  <c r="U87" i="3"/>
  <c r="U86" i="3"/>
  <c r="S85" i="3"/>
  <c r="R85" i="3"/>
  <c r="U84" i="3"/>
  <c r="U83" i="3"/>
  <c r="U82" i="3"/>
  <c r="U81" i="3"/>
  <c r="S80" i="3"/>
  <c r="R80" i="3"/>
  <c r="U79" i="3"/>
  <c r="U78" i="3"/>
  <c r="U77" i="3"/>
  <c r="U76" i="3"/>
  <c r="S75" i="3"/>
  <c r="R75" i="3"/>
  <c r="U74" i="3"/>
  <c r="U73" i="3"/>
  <c r="U72" i="3"/>
  <c r="U71" i="3"/>
  <c r="S70" i="3"/>
  <c r="R70" i="3"/>
  <c r="U53" i="3"/>
  <c r="S53" i="3"/>
  <c r="S52" i="3" s="1"/>
  <c r="R53" i="3"/>
  <c r="R52" i="3" s="1"/>
  <c r="Q53" i="3"/>
  <c r="Q52" i="3" s="1"/>
  <c r="P53" i="3"/>
  <c r="P52" i="3" s="1"/>
  <c r="O53" i="3"/>
  <c r="O52" i="3" s="1"/>
  <c r="N53" i="3"/>
  <c r="N52" i="3" s="1"/>
  <c r="U50" i="3"/>
  <c r="U49" i="3"/>
  <c r="U48" i="3"/>
  <c r="U47" i="3"/>
  <c r="U46" i="3"/>
  <c r="U45" i="3"/>
  <c r="U44" i="3"/>
  <c r="U43" i="3"/>
  <c r="U42" i="3"/>
  <c r="U41" i="3"/>
  <c r="U40" i="3"/>
  <c r="U39" i="3"/>
  <c r="S38" i="3"/>
  <c r="R38" i="3"/>
  <c r="Q38" i="3"/>
  <c r="P38" i="3"/>
  <c r="O38" i="3"/>
  <c r="N38" i="3"/>
  <c r="U37" i="3"/>
  <c r="U36" i="3"/>
  <c r="U35" i="3"/>
  <c r="U34" i="3"/>
  <c r="U33" i="3"/>
  <c r="U32" i="3"/>
  <c r="U31" i="3"/>
  <c r="S30" i="3"/>
  <c r="R30" i="3"/>
  <c r="Q30" i="3"/>
  <c r="P30" i="3"/>
  <c r="O30" i="3"/>
  <c r="N30" i="3"/>
  <c r="U29" i="3"/>
  <c r="U28" i="3"/>
  <c r="S27" i="3"/>
  <c r="R27" i="3"/>
  <c r="Q27" i="3"/>
  <c r="P27" i="3"/>
  <c r="O27" i="3"/>
  <c r="N27" i="3"/>
  <c r="U26" i="3"/>
  <c r="U25" i="3"/>
  <c r="U24" i="3"/>
  <c r="U23" i="3"/>
  <c r="U22" i="3"/>
  <c r="U94" i="3" l="1"/>
  <c r="U69" i="3"/>
  <c r="O152" i="3"/>
  <c r="Q152" i="3"/>
  <c r="N152" i="3"/>
  <c r="P152" i="3"/>
  <c r="U95" i="3"/>
  <c r="R92" i="3"/>
  <c r="R91" i="3" s="1"/>
  <c r="S92" i="3"/>
  <c r="U186" i="3"/>
  <c r="U185" i="3" s="1"/>
  <c r="U126" i="3"/>
  <c r="U68" i="3"/>
  <c r="U117" i="3"/>
  <c r="S65" i="3"/>
  <c r="U147" i="3"/>
  <c r="U93" i="3"/>
  <c r="U125" i="3"/>
  <c r="U127" i="3"/>
  <c r="U137" i="3"/>
  <c r="U85" i="3"/>
  <c r="U112" i="3"/>
  <c r="U70" i="3"/>
  <c r="U80" i="3"/>
  <c r="U27" i="3"/>
  <c r="P21" i="3"/>
  <c r="P16" i="3" s="1"/>
  <c r="U101" i="3"/>
  <c r="U106" i="3"/>
  <c r="U132" i="3"/>
  <c r="O156" i="3"/>
  <c r="O155" i="3" s="1"/>
  <c r="O197" i="3" s="1"/>
  <c r="U157" i="3"/>
  <c r="U167" i="3"/>
  <c r="Q21" i="3"/>
  <c r="Q16" i="3" s="1"/>
  <c r="S122" i="3"/>
  <c r="R65" i="3"/>
  <c r="O21" i="3"/>
  <c r="O16" i="3" s="1"/>
  <c r="S21" i="3"/>
  <c r="S16" i="3" s="1"/>
  <c r="U38" i="3"/>
  <c r="R21" i="3"/>
  <c r="R16" i="3" s="1"/>
  <c r="U66" i="3"/>
  <c r="U96" i="3"/>
  <c r="P156" i="3"/>
  <c r="P155" i="3" s="1"/>
  <c r="U67" i="3"/>
  <c r="U142" i="3"/>
  <c r="Q156" i="3"/>
  <c r="Q155" i="3" s="1"/>
  <c r="Q197" i="3" s="1"/>
  <c r="U75" i="3"/>
  <c r="U124" i="3"/>
  <c r="S156" i="3"/>
  <c r="S155" i="3" s="1"/>
  <c r="R156" i="3"/>
  <c r="R155" i="3" s="1"/>
  <c r="R197" i="3" s="1"/>
  <c r="U163" i="3"/>
  <c r="U171" i="3"/>
  <c r="U179" i="3"/>
  <c r="U178" i="3"/>
  <c r="U30" i="3"/>
  <c r="N21" i="3"/>
  <c r="N16" i="3" s="1"/>
  <c r="R122" i="3"/>
  <c r="U92" i="3" l="1"/>
  <c r="N198" i="3"/>
  <c r="R64" i="3"/>
  <c r="R152" i="3" s="1"/>
  <c r="R198" i="3" s="1"/>
  <c r="U65" i="3"/>
  <c r="S91" i="3"/>
  <c r="U91" i="3" s="1"/>
  <c r="U122" i="3"/>
  <c r="Q198" i="3"/>
  <c r="P197" i="3"/>
  <c r="P198" i="3" s="1"/>
  <c r="O198" i="3"/>
  <c r="U21" i="3"/>
  <c r="U16" i="3" s="1"/>
  <c r="U197" i="3"/>
  <c r="S197" i="3"/>
  <c r="U64" i="3" l="1"/>
  <c r="U152" i="3" s="1"/>
  <c r="U198" i="3" s="1"/>
  <c r="S64" i="3"/>
  <c r="S152" i="3" s="1"/>
  <c r="S198" i="3" s="1"/>
</calcChain>
</file>

<file path=xl/sharedStrings.xml><?xml version="1.0" encoding="utf-8"?>
<sst xmlns="http://schemas.openxmlformats.org/spreadsheetml/2006/main" count="480" uniqueCount="219">
  <si>
    <t>№</t>
  </si>
  <si>
    <t>001</t>
  </si>
  <si>
    <t>015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</si>
  <si>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</si>
  <si>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</si>
  <si>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</si>
  <si>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</si>
  <si>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</si>
  <si>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</si>
  <si>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</si>
  <si>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</si>
  <si>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</si>
  <si>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</si>
  <si>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</si>
  <si>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Жиынтығы</t>
  </si>
  <si>
    <t>Жергілікті бюджет есебінен</t>
  </si>
  <si>
    <t>043</t>
  </si>
  <si>
    <t xml:space="preserve">Республикалық бюджеттен берілетін трансферттер есебiнен
 </t>
  </si>
  <si>
    <t>011</t>
  </si>
  <si>
    <t>Республикалық бюджеттен білім беру субвенциялары есебінен</t>
  </si>
  <si>
    <t>9</t>
  </si>
  <si>
    <t>10</t>
  </si>
  <si>
    <t>11</t>
  </si>
  <si>
    <t>12</t>
  </si>
  <si>
    <t>13</t>
  </si>
  <si>
    <t>14</t>
  </si>
  <si>
    <t>012</t>
  </si>
  <si>
    <t>013</t>
  </si>
  <si>
    <t>Мектепке дейінгі білім беру ұйымдарында мемлекеттік білім беру тапсырысын іске асыру</t>
  </si>
  <si>
    <t>034</t>
  </si>
  <si>
    <t>Балаларға қосымша білім беру</t>
  </si>
  <si>
    <t>024</t>
  </si>
  <si>
    <t>045</t>
  </si>
  <si>
    <t>055</t>
  </si>
  <si>
    <t>Ұлттық қордан кепілдірілген трансферттер есебінен</t>
  </si>
  <si>
    <t>Техникалық және кәсіптік білім беру ұйымдарында мамандар даярлау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</si>
  <si>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</si>
  <si>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 xml:space="preserve">Қазақстан Республикасының Ұлттық қорынан берілетін кепілдендірілген трансферт есебінен 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</si>
  <si>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</si>
  <si>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</si>
  <si>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</si>
  <si>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</si>
  <si>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</si>
  <si>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</si>
  <si>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</si>
  <si>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</si>
  <si>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</si>
  <si>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</si>
  <si>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</si>
  <si>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</si>
  <si>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</si>
  <si>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</si>
  <si>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019-000</t>
  </si>
  <si>
    <t>028-015</t>
  </si>
  <si>
    <t>032-015</t>
  </si>
  <si>
    <t>033-015</t>
  </si>
  <si>
    <t>009-015</t>
  </si>
  <si>
    <t>005-015</t>
  </si>
  <si>
    <t>008-015</t>
  </si>
  <si>
    <t>012-015</t>
  </si>
  <si>
    <t>029-015</t>
  </si>
  <si>
    <t>048-015</t>
  </si>
  <si>
    <t>040-015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</si>
  <si>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</si>
  <si>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</si>
  <si>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</si>
  <si>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</si>
  <si>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</si>
  <si>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</si>
  <si>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</si>
  <si>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</si>
  <si>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</si>
  <si>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</si>
  <si>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</si>
  <si>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018-015</t>
  </si>
  <si>
    <t>008-025</t>
  </si>
  <si>
    <t>"Қуатжылуорталық" МКК</t>
  </si>
  <si>
    <t>үстеме</t>
  </si>
  <si>
    <t>081-013</t>
  </si>
  <si>
    <t>012-005</t>
  </si>
  <si>
    <t>383/307</t>
  </si>
  <si>
    <t>600, 000</t>
  </si>
  <si>
    <t>Шымкент қаласы білім басқармасының «Оңалту орталығы» КММ</t>
  </si>
  <si>
    <t xml:space="preserve">Перечень объектов государственного аудита Ревизионной комиссии по городу Шымкент на 2024 год </t>
  </si>
  <si>
    <t>Приложение 1 к приказу Председателя Ревизионной комиссии по городу Шымкент №93 н/қ                                                                                                                от "22" декабря 2023 года.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</si>
  <si>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</si>
  <si>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</si>
  <si>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</si>
  <si>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</si>
  <si>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</si>
  <si>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</si>
  <si>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</si>
  <si>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Прогноз по суммам бюджетных средств, государственных активов, охватываемых государственным аудитом (млн..тенге), по годам  (в случае изменении не подлежат корректировке)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</si>
  <si>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</si>
  <si>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</si>
  <si>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</si>
  <si>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</si>
  <si>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2018 год</t>
  </si>
  <si>
    <t>2019 год</t>
  </si>
  <si>
    <t>2020 год</t>
  </si>
  <si>
    <t>2021 год</t>
  </si>
  <si>
    <t>2022  год</t>
  </si>
  <si>
    <t>2023 год</t>
  </si>
  <si>
    <t>2024         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</si>
  <si>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</si>
  <si>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</si>
  <si>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</si>
  <si>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 xml:space="preserve">ГУ "Управление экономики и бюджетного планирования города Шымкент" </t>
  </si>
  <si>
    <t>Аудит эффективности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</si>
  <si>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</si>
  <si>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2023 год и реализации программы развития города Шымкент на 2021-2025 годы </t>
  </si>
  <si>
    <r>
      <t xml:space="preserve">     Периоды аудиторских мероприятий </t>
    </r>
    <r>
      <rPr>
        <i/>
        <sz val="14"/>
        <rFont val="Times New Roman"/>
        <family val="1"/>
        <charset val="204"/>
      </rPr>
      <t>(показаны в рарезе кварталов)</t>
    </r>
  </si>
  <si>
    <t>МБ,      РБ</t>
  </si>
  <si>
    <t>І-квартал 2024 года</t>
  </si>
  <si>
    <t>I-ІІ-квартал 2024 года</t>
  </si>
  <si>
    <t>ІІ-квартал 2024 года</t>
  </si>
  <si>
    <t>Привлекаются</t>
  </si>
  <si>
    <t>Член ревизионной комиссии Н.Абдезов</t>
  </si>
  <si>
    <t xml:space="preserve">ГУ "Управление финансов города Шымкент </t>
  </si>
  <si>
    <t>Аудит финансовой отчетности</t>
  </si>
  <si>
    <t>Государственный аудит консалидированной финансовой отчетности местного бюджета 2023 года</t>
  </si>
  <si>
    <t>МБ</t>
  </si>
  <si>
    <t>ГУ "Управление развития комфортной среды"</t>
  </si>
  <si>
    <t>ГУ "Аппарат акима Енбекшинского района"</t>
  </si>
  <si>
    <t>ГУ "Аппарат акима Туранского района"</t>
  </si>
  <si>
    <t>Член ревизионной комиссии М.Балкибеков</t>
  </si>
  <si>
    <t xml:space="preserve">ГУ "Управление государственных доходов по Аль-Фарабийскому району департамента государственных доходов по городу  Шымкент" 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</si>
  <si>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</si>
  <si>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>ІІІ-квартал 2024 года</t>
  </si>
  <si>
    <t>Член ревизионной комиссии  Ж.Садибеков</t>
  </si>
  <si>
    <t>Государственный аудит и экспертно-аналитическое мероприятие планирования и использования бюджетных средств, выделенных на разработку и релизацию проектно-сметной документации</t>
  </si>
  <si>
    <t>ІІ-ІІІ-квартал 2024 года</t>
  </si>
  <si>
    <t>IІІ-квартал 2024 года</t>
  </si>
  <si>
    <t>ГУ "Управление образования города Шымкент"</t>
  </si>
  <si>
    <t xml:space="preserve">ГУ "Управление занятости и социальной защиты города Шымкент" </t>
  </si>
  <si>
    <t>ГУ "Управление здравоохранения города Шымкент"</t>
  </si>
  <si>
    <t>ГУ "Управление сельского хозяйства и ветеринарии города Шымкент"</t>
  </si>
  <si>
    <t>ГУ "Управление строительства города Шымкент"</t>
  </si>
  <si>
    <t>ГУ "Управление энергетики и инфраструктурного развития города Шымкент"</t>
  </si>
  <si>
    <t>ГУ "Управление транспорта и автомобильных дорог города Шымкент"</t>
  </si>
  <si>
    <t>Капитальные расходы подведомственных государственных учреждений и организаций</t>
  </si>
  <si>
    <t>Обеспечение функционирования водохозяйственных сооружений, находящихся в коммунальной собственности</t>
  </si>
  <si>
    <t>Капитальные расходы медицинских организаций здравоохранения</t>
  </si>
  <si>
    <t>Развитие транспортной инфраструктуры</t>
  </si>
  <si>
    <t>Развитие коммунального хозяйства</t>
  </si>
  <si>
    <t>Развитие системы водоснабжения и водоотведения</t>
  </si>
  <si>
    <t>Проектирование, развитие и (или) обустройство инженерно-коммуникационной инфраструктуры</t>
  </si>
  <si>
    <t>Развитие теплоэнергетической системы</t>
  </si>
  <si>
    <t xml:space="preserve">Развитие газотранспортной системы </t>
  </si>
  <si>
    <t>Благоустройство и озеленение населенных пунктов</t>
  </si>
  <si>
    <t>Развитие инфраструктуры специальных экономических зон, индустриальных зон, индустриальных парков</t>
  </si>
  <si>
    <t>Строительство и реконструкция объектов начального, основного среднего и общего среднего образования</t>
  </si>
  <si>
    <t>Строительство и реконструкция объектов дополнительного образования</t>
  </si>
  <si>
    <t>Проектирование и (или) строительство, реконструкция жилья коммунального жилищного фонда</t>
  </si>
  <si>
    <t>Развитие благоустройства города</t>
  </si>
  <si>
    <t>Развитие объектов культуры</t>
  </si>
  <si>
    <t>Развитие объектов мобилизационной подготовки и чрезвычайных ситуаций</t>
  </si>
  <si>
    <t>Строительство и реконструкция объектов здравоохранения</t>
  </si>
  <si>
    <t>Строительство и реконструкция объектов социального обеспечения</t>
  </si>
  <si>
    <t xml:space="preserve"> Член ревизионной комиссии А.Балыкбаев</t>
  </si>
  <si>
    <t xml:space="preserve">Государственный аудит эффективности управление государственным, гарантированным государством долгом, а также долгом отдельных субъектов квазигосударственного сектора </t>
  </si>
  <si>
    <t xml:space="preserve">Аудит эффективности </t>
  </si>
  <si>
    <t>ІI-III квартал  2024 года</t>
  </si>
  <si>
    <t>IV-квартал 2024 года</t>
  </si>
  <si>
    <t>Погашение долга местного исполнительного органа</t>
  </si>
  <si>
    <t>Обслуживание долга местных исполнительных органов по выплате вознаграждений и иных платежей по займам из республиканского бюджета</t>
  </si>
  <si>
    <t>Погашение долга местного исполнительного органа перед вышестоящим бюджетом</t>
  </si>
  <si>
    <t>Обслуживание долга местных исполнительных органов</t>
  </si>
  <si>
    <t>заемные средства</t>
  </si>
  <si>
    <t>Кредитование на проведение капитального ремонта общего имущества объектов кондоминиумов</t>
  </si>
  <si>
    <t>ГУ "Управление финансов города Шымкент"</t>
  </si>
  <si>
    <t>ГКП "Су құбыры және канализация басқармасы"</t>
  </si>
  <si>
    <t>ГУ "Управление жилья"</t>
  </si>
  <si>
    <t xml:space="preserve">ТОО "Тұрғын үй Шымкент" </t>
  </si>
  <si>
    <t xml:space="preserve">Проведение частичного аудита эффективности релизации национального проекта  «Образованная нация» качественное образование»  </t>
  </si>
  <si>
    <t>ІІ-ІІІ квартал 2024 года</t>
  </si>
  <si>
    <t>IV-тоқсан 2024 года</t>
  </si>
  <si>
    <t xml:space="preserve">Дополнительное образование для детей </t>
  </si>
  <si>
    <t>За счет субвенций из республиканского бюджета на образование</t>
  </si>
  <si>
    <t>За счет местного бюджета</t>
  </si>
  <si>
    <t>За счет гарантированного трансферта из Национального фонда Республики Казахстан</t>
  </si>
  <si>
    <t>За счет трансфертов из  республиканского бюджета</t>
  </si>
  <si>
    <t xml:space="preserve">За счет трансфертов из республиканского бюджета </t>
  </si>
  <si>
    <t>Подготовка специалистов в организациях технического и профессионального образования</t>
  </si>
  <si>
    <t>Подготовка специалистов в организациях технического и профессионального, послесреднего образования</t>
  </si>
  <si>
    <t>Дошкольное воспитание и обучение</t>
  </si>
  <si>
    <t>Дополнительное образование</t>
  </si>
  <si>
    <t>ГККП "Детская музыкальная школа №4 "Сайрам"  управления образования городв Шымкент</t>
  </si>
  <si>
    <t>ГККП "Детская художественная школа" управления образования города Шымкент</t>
  </si>
  <si>
    <t xml:space="preserve">  Член ревизионной комиссии  А.Балықбаев</t>
  </si>
  <si>
    <t xml:space="preserve">Аудит эффективности использования бюджетных средств, выделенных аппарату акима города Шымкент и подведомственных организации </t>
  </si>
  <si>
    <t>ІІI-IV квартал 2024 года</t>
  </si>
  <si>
    <t>I-квартал 2025 года</t>
  </si>
  <si>
    <t>ГУ "Аппарат акима города Шымкент"</t>
  </si>
  <si>
    <t>КГУ «Хозяйственное управление аппарата акима города Шымкент»</t>
  </si>
  <si>
    <t xml:space="preserve">КГУ «Специализированная база аппарата акима города Шымкент» </t>
  </si>
  <si>
    <t xml:space="preserve">АО «Аэропорт Шымкент» </t>
  </si>
  <si>
    <t xml:space="preserve">АО «Shymkent» әлеуметтік - кәсіпкерлік корпорациясы» </t>
  </si>
  <si>
    <t xml:space="preserve">Полнота и своевременность поступлений дивидендов на государственный пакет акций, находящийся в коммунальной собственности города Шымкент   </t>
  </si>
  <si>
    <t>Член ревизионной комиссии Ж.Садибеков</t>
  </si>
  <si>
    <t>Услуги по обеспечению деятельности акима города республиканского значения, столицы</t>
  </si>
  <si>
    <t xml:space="preserve"> Капитальные расходы государственного органа </t>
  </si>
  <si>
    <t>Мероприятия в рамках исполнения всеобщей воинской обязанности</t>
  </si>
  <si>
    <t>Подготовка территориальной обороны и территориальная оборона города республиканского значения, столицы</t>
  </si>
  <si>
    <t>Обеспечение деятельности Ассамблеи народа Казахстана города республиканского значения, столицы</t>
  </si>
  <si>
    <t>Предупреждение и ликвидация чрезвычайных ситуаций масштаба города республиканского значения, столицы</t>
  </si>
  <si>
    <t>Обучение участников избирательного процесса</t>
  </si>
  <si>
    <t>Проведение мероприятий за счет резерва местного исполнительного органа на неотложные затраты</t>
  </si>
  <si>
    <t>Выполнение обязательств местных исполнительных органов по решениям судов за счет средств резерва местного исполнительного органа</t>
  </si>
  <si>
    <t>Проведение мероприятий за счет чрезвычайного резерва Правительства Республики Казахстан</t>
  </si>
  <si>
    <t>Мобилизационная подготовка и мобилизация города республиканского значения, столицы</t>
  </si>
  <si>
    <t>*Примечание: в связи с утверждением и уточнением бюджета в  2024 году в ходе предварительного изучения изменятся суммы, охватываемые государственным аудитом.</t>
  </si>
  <si>
    <t>ГККП "Детская школа искусства управления образования города Шымкент"</t>
  </si>
  <si>
    <t>ГККП "Колледж искусств и дизайна им.А.Кастеева управления образования города Шымкент»</t>
  </si>
  <si>
    <t xml:space="preserve">ГККП "Политехнический колледж управления образования города Шымкент» </t>
  </si>
  <si>
    <t xml:space="preserve">ГККП "Высший колледж новых технологии имени Манапа Утебаева управления образования города Шымкент» </t>
  </si>
  <si>
    <t xml:space="preserve">ГККП  «Колледж энергетики и связи управления образования города Шымкент» </t>
  </si>
  <si>
    <t>ГКП на ПХВ "Высший медицинский колледж управления образования города Шымкент"</t>
  </si>
  <si>
    <t>предыдущие годы, до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</si>
</sst>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0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4" applyNumberFormat="0" applyAlignment="0" applyProtection="0"/>
    <xf numFmtId="0" fontId="15" fillId="10" borderId="15" applyNumberFormat="0" applyAlignment="0" applyProtection="0"/>
    <xf numFmtId="0" fontId="16" fillId="10" borderId="14" applyNumberFormat="0" applyAlignment="0" applyProtection="0"/>
    <xf numFmtId="0" fontId="17" fillId="0" borderId="16" applyNumberFormat="0" applyFill="0" applyAlignment="0" applyProtection="0"/>
    <xf numFmtId="0" fontId="18" fillId="11" borderId="17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  <xf numFmtId="0" fontId="23" fillId="12" borderId="18" applyNumberFormat="0" applyFont="0" applyAlignment="0" applyProtection="0"/>
    <xf numFmtId="0" fontId="4" fillId="0" borderId="0"/>
  </cellStyleXfs>
  <cellXfs count="240">
    <xf numFmtId="0" fontId="0" fillId="0" borderId="0" xfId="0"/>
    <xf numFmtId="0" fontId="6" fillId="0" borderId="0" xfId="0" applyFont="1"/>
    <xf numFmtId="164" fontId="6" fillId="4" borderId="0" xfId="0" applyNumberFormat="1" applyFont="1" applyFill="1"/>
    <xf numFmtId="0" fontId="6" fillId="4" borderId="0" xfId="0" applyFont="1" applyFill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7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49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6" fillId="2" borderId="2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6" xfId="0" applyNumberFormat="1" applyFont="1" applyFill="1" applyBorder="1" applyAlignment="1">
      <alignment horizontal="center" vertical="center" wrapText="1"/>
    </xf>
    <xf numFmtId="164" fontId="26" fillId="2" borderId="7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21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4" fontId="26" fillId="2" borderId="2" xfId="0" applyNumberFormat="1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20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left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30" fillId="2" borderId="0" xfId="59" applyFont="1" applyFill="1" applyAlignment="1">
      <alignment horizontal="left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0" xfId="119" applyFont="1" applyFill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31" fillId="2" borderId="0" xfId="59" applyFont="1" applyFill="1"/>
  </cellXfs>
  <cellStyles count="120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Обычный_Приложения 30.09 Исправ" xfId="119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2"/>
  <sheetViews>
    <sheetView tabSelected="1" view="pageBreakPreview" zoomScale="70" zoomScaleNormal="70" zoomScaleSheetLayoutView="70" workbookViewId="0">
      <selection activeCell="M13" sqref="M13"/>
    </sheetView>
  </sheetViews>
  <sheetFormatPr defaultRowHeight="18.75" x14ac:dyDescent="0.3"/>
  <cols>
    <col min="1" max="1" width="4.140625" style="4" bestFit="1" customWidth="1"/>
    <col min="2" max="2" width="53" style="5" customWidth="1"/>
    <col min="3" max="3" width="22.28515625" style="6" bestFit="1" customWidth="1"/>
    <col min="4" max="4" width="13.5703125" style="1" bestFit="1" customWidth="1"/>
    <col min="5" max="5" width="79.5703125" style="1" bestFit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7" customWidth="1"/>
    <col min="10" max="10" width="13.5703125" style="8" customWidth="1"/>
    <col min="11" max="11" width="20.28515625" style="9" customWidth="1"/>
    <col min="12" max="12" width="57.85546875" style="10" customWidth="1"/>
    <col min="13" max="13" width="18.42578125" style="10" customWidth="1"/>
    <col min="14" max="14" width="13.42578125" style="11" bestFit="1" customWidth="1"/>
    <col min="15" max="15" width="14.28515625" style="46" bestFit="1" customWidth="1"/>
    <col min="16" max="17" width="14.28515625" style="13" bestFit="1" customWidth="1"/>
    <col min="18" max="19" width="14.28515625" style="14" bestFit="1" customWidth="1"/>
    <col min="20" max="20" width="13" style="14" customWidth="1"/>
    <col min="21" max="21" width="15.7109375" style="14" bestFit="1" customWidth="1"/>
    <col min="22" max="22" width="24" style="8" customWidth="1"/>
    <col min="23" max="23" width="7.7109375" style="1" bestFit="1" customWidth="1"/>
    <col min="24" max="24" width="16" style="1" bestFit="1" customWidth="1"/>
    <col min="25" max="27" width="9.85546875" style="1" bestFit="1" customWidth="1"/>
    <col min="28" max="31" width="10.42578125" style="1" bestFit="1" customWidth="1"/>
    <col min="32" max="32" width="9.42578125" style="1" bestFit="1" customWidth="1"/>
    <col min="33" max="33" width="11.5703125" style="1" bestFit="1" customWidth="1"/>
    <col min="34" max="16384" width="9.140625" style="1"/>
  </cols>
  <sheetData>
    <row r="1" spans="1:34" ht="86.25" customHeight="1" x14ac:dyDescent="0.3">
      <c r="O1" s="12"/>
      <c r="R1" s="206"/>
      <c r="S1" s="206"/>
      <c r="T1" s="218" t="s">
        <v>84</v>
      </c>
      <c r="U1" s="218"/>
      <c r="V1" s="218"/>
      <c r="W1" s="205"/>
    </row>
    <row r="2" spans="1:34" s="18" customFormat="1" ht="13.5" customHeight="1" x14ac:dyDescent="0.3">
      <c r="A2" s="15"/>
      <c r="B2" s="16"/>
      <c r="C2" s="17"/>
      <c r="I2" s="7"/>
      <c r="J2" s="17"/>
      <c r="K2" s="19"/>
      <c r="N2" s="20"/>
      <c r="O2" s="20"/>
      <c r="P2" s="20"/>
      <c r="Q2" s="20"/>
      <c r="R2" s="21"/>
      <c r="S2" s="22"/>
      <c r="T2" s="22"/>
      <c r="U2" s="22"/>
      <c r="V2" s="216"/>
    </row>
    <row r="3" spans="1:34" s="18" customFormat="1" x14ac:dyDescent="0.3">
      <c r="A3" s="23"/>
      <c r="B3" s="219" t="s">
        <v>83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7"/>
    </row>
    <row r="4" spans="1:34" s="18" customFormat="1" ht="12" customHeight="1" x14ac:dyDescent="0.3">
      <c r="A4" s="23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7"/>
    </row>
    <row r="5" spans="1:34" s="18" customFormat="1" ht="17.25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  <c r="L5" s="24"/>
      <c r="M5" s="24"/>
      <c r="N5" s="26"/>
      <c r="O5" s="26"/>
      <c r="P5" s="26"/>
      <c r="Q5" s="26"/>
      <c r="R5" s="26"/>
      <c r="S5" s="26"/>
      <c r="T5" s="26"/>
      <c r="U5" s="26"/>
      <c r="V5" s="217"/>
    </row>
    <row r="6" spans="1:34" s="27" customFormat="1" ht="70.5" customHeight="1" x14ac:dyDescent="0.3">
      <c r="A6" s="220" t="s">
        <v>0</v>
      </c>
      <c r="B6" s="230" t="s">
        <v>85</v>
      </c>
      <c r="C6" s="221" t="s">
        <v>86</v>
      </c>
      <c r="D6" s="221" t="s">
        <v>87</v>
      </c>
      <c r="E6" s="221" t="s">
        <v>88</v>
      </c>
      <c r="F6" s="221" t="s">
        <v>111</v>
      </c>
      <c r="G6" s="221"/>
      <c r="H6" s="221"/>
      <c r="I6" s="221" t="s">
        <v>92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 t="s">
        <v>105</v>
      </c>
    </row>
    <row r="7" spans="1:34" s="27" customFormat="1" ht="43.5" customHeight="1" x14ac:dyDescent="0.3">
      <c r="A7" s="220"/>
      <c r="B7" s="235"/>
      <c r="C7" s="221"/>
      <c r="D7" s="221"/>
      <c r="E7" s="221"/>
      <c r="F7" s="221"/>
      <c r="G7" s="221"/>
      <c r="H7" s="221"/>
      <c r="I7" s="235" t="s">
        <v>93</v>
      </c>
      <c r="J7" s="231" t="s">
        <v>94</v>
      </c>
      <c r="K7" s="231" t="s">
        <v>95</v>
      </c>
      <c r="L7" s="221" t="s">
        <v>96</v>
      </c>
      <c r="M7" s="230" t="s">
        <v>218</v>
      </c>
      <c r="N7" s="228" t="s">
        <v>97</v>
      </c>
      <c r="O7" s="228" t="s">
        <v>98</v>
      </c>
      <c r="P7" s="228" t="s">
        <v>99</v>
      </c>
      <c r="Q7" s="222" t="s">
        <v>100</v>
      </c>
      <c r="R7" s="222" t="s">
        <v>101</v>
      </c>
      <c r="S7" s="222" t="s">
        <v>102</v>
      </c>
      <c r="T7" s="222" t="s">
        <v>103</v>
      </c>
      <c r="U7" s="222" t="s">
        <v>104</v>
      </c>
      <c r="V7" s="221"/>
    </row>
    <row r="8" spans="1:34" s="27" customFormat="1" ht="33.75" customHeight="1" x14ac:dyDescent="0.3">
      <c r="A8" s="220"/>
      <c r="B8" s="231"/>
      <c r="C8" s="221"/>
      <c r="D8" s="221"/>
      <c r="E8" s="221"/>
      <c r="F8" s="203" t="s">
        <v>89</v>
      </c>
      <c r="G8" s="203" t="s">
        <v>90</v>
      </c>
      <c r="H8" s="203" t="s">
        <v>91</v>
      </c>
      <c r="I8" s="231"/>
      <c r="J8" s="221"/>
      <c r="K8" s="221"/>
      <c r="L8" s="221"/>
      <c r="M8" s="231"/>
      <c r="N8" s="229"/>
      <c r="O8" s="229"/>
      <c r="P8" s="229"/>
      <c r="Q8" s="222"/>
      <c r="R8" s="222"/>
      <c r="S8" s="222"/>
      <c r="T8" s="222"/>
      <c r="U8" s="222"/>
      <c r="V8" s="221"/>
    </row>
    <row r="9" spans="1:34" ht="25.5" customHeight="1" x14ac:dyDescent="0.3">
      <c r="A9" s="223" t="s">
        <v>106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</row>
    <row r="10" spans="1:34" ht="75" x14ac:dyDescent="0.3">
      <c r="A10" s="29">
        <v>1</v>
      </c>
      <c r="B10" s="30" t="s">
        <v>107</v>
      </c>
      <c r="C10" s="203" t="s">
        <v>108</v>
      </c>
      <c r="D10" s="203" t="s">
        <v>109</v>
      </c>
      <c r="E10" s="30" t="s">
        <v>110</v>
      </c>
      <c r="F10" s="203" t="s">
        <v>113</v>
      </c>
      <c r="G10" s="30" t="s">
        <v>114</v>
      </c>
      <c r="H10" s="30" t="s">
        <v>115</v>
      </c>
      <c r="I10" s="31" t="s">
        <v>112</v>
      </c>
      <c r="J10" s="32"/>
      <c r="K10" s="33"/>
      <c r="L10" s="34"/>
      <c r="M10" s="34"/>
      <c r="N10" s="35"/>
      <c r="O10" s="36"/>
      <c r="P10" s="37"/>
      <c r="Q10" s="204"/>
      <c r="R10" s="204"/>
      <c r="S10" s="204"/>
      <c r="T10" s="204"/>
      <c r="U10" s="204"/>
      <c r="V10" s="39" t="s">
        <v>116</v>
      </c>
      <c r="W10" s="40"/>
      <c r="X10" s="40"/>
      <c r="Y10" s="40"/>
    </row>
    <row r="11" spans="1:34" s="3" customFormat="1" ht="29.25" customHeight="1" x14ac:dyDescent="0.3">
      <c r="A11" s="225" t="s">
        <v>117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"/>
      <c r="X11" s="2"/>
      <c r="Y11" s="2"/>
    </row>
    <row r="12" spans="1:34" s="65" customFormat="1" ht="72" customHeight="1" x14ac:dyDescent="0.3">
      <c r="A12" s="51" t="s">
        <v>7</v>
      </c>
      <c r="B12" s="52" t="s">
        <v>118</v>
      </c>
      <c r="C12" s="53" t="s">
        <v>119</v>
      </c>
      <c r="D12" s="203" t="s">
        <v>109</v>
      </c>
      <c r="E12" s="52" t="s">
        <v>120</v>
      </c>
      <c r="F12" s="203" t="s">
        <v>113</v>
      </c>
      <c r="G12" s="30" t="s">
        <v>114</v>
      </c>
      <c r="H12" s="30" t="s">
        <v>115</v>
      </c>
      <c r="I12" s="31" t="s">
        <v>121</v>
      </c>
      <c r="J12" s="55"/>
      <c r="K12" s="56"/>
      <c r="L12" s="57"/>
      <c r="M12" s="57"/>
      <c r="N12" s="58"/>
      <c r="O12" s="59"/>
      <c r="P12" s="60"/>
      <c r="Q12" s="59"/>
      <c r="R12" s="61"/>
      <c r="S12" s="59"/>
      <c r="T12" s="59"/>
      <c r="U12" s="62"/>
      <c r="V12" s="63"/>
      <c r="W12" s="64"/>
      <c r="X12" s="64"/>
      <c r="Y12" s="64"/>
      <c r="Z12" s="64"/>
      <c r="AA12" s="64"/>
    </row>
    <row r="13" spans="1:34" s="65" customFormat="1" ht="37.5" x14ac:dyDescent="0.3">
      <c r="A13" s="51"/>
      <c r="B13" s="173" t="s">
        <v>122</v>
      </c>
      <c r="C13" s="53"/>
      <c r="D13" s="53"/>
      <c r="E13" s="52"/>
      <c r="F13" s="52"/>
      <c r="G13" s="52"/>
      <c r="H13" s="52"/>
      <c r="I13" s="54"/>
      <c r="J13" s="55"/>
      <c r="K13" s="56"/>
      <c r="L13" s="57"/>
      <c r="M13" s="57"/>
      <c r="N13" s="58"/>
      <c r="O13" s="59"/>
      <c r="P13" s="60"/>
      <c r="Q13" s="59"/>
      <c r="R13" s="61"/>
      <c r="S13" s="59"/>
      <c r="T13" s="59"/>
      <c r="U13" s="62"/>
      <c r="V13" s="172"/>
      <c r="W13" s="64"/>
      <c r="X13" s="64"/>
      <c r="Y13" s="64"/>
      <c r="Z13" s="64"/>
      <c r="AA13" s="64"/>
    </row>
    <row r="14" spans="1:34" s="65" customFormat="1" ht="44.25" customHeight="1" x14ac:dyDescent="0.3">
      <c r="A14" s="51"/>
      <c r="B14" s="173" t="s">
        <v>123</v>
      </c>
      <c r="C14" s="53"/>
      <c r="D14" s="53"/>
      <c r="E14" s="52"/>
      <c r="F14" s="52"/>
      <c r="G14" s="52"/>
      <c r="H14" s="52"/>
      <c r="I14" s="54"/>
      <c r="J14" s="55"/>
      <c r="K14" s="56"/>
      <c r="L14" s="57"/>
      <c r="M14" s="57"/>
      <c r="N14" s="58"/>
      <c r="O14" s="59"/>
      <c r="P14" s="60"/>
      <c r="Q14" s="59"/>
      <c r="R14" s="61"/>
      <c r="S14" s="59"/>
      <c r="T14" s="59"/>
      <c r="U14" s="62"/>
      <c r="V14" s="172"/>
      <c r="W14" s="64"/>
      <c r="X14" s="64"/>
      <c r="Y14" s="64"/>
      <c r="Z14" s="64"/>
      <c r="AA14" s="64"/>
    </row>
    <row r="15" spans="1:34" s="65" customFormat="1" x14ac:dyDescent="0.3">
      <c r="A15" s="51"/>
      <c r="B15" s="173" t="s">
        <v>124</v>
      </c>
      <c r="C15" s="53"/>
      <c r="D15" s="53"/>
      <c r="E15" s="52"/>
      <c r="F15" s="52"/>
      <c r="G15" s="52"/>
      <c r="H15" s="52"/>
      <c r="I15" s="54"/>
      <c r="J15" s="55"/>
      <c r="K15" s="56"/>
      <c r="L15" s="57"/>
      <c r="M15" s="57"/>
      <c r="N15" s="58"/>
      <c r="O15" s="59"/>
      <c r="P15" s="60"/>
      <c r="Q15" s="59"/>
      <c r="R15" s="61"/>
      <c r="S15" s="59"/>
      <c r="T15" s="59"/>
      <c r="U15" s="62"/>
      <c r="V15" s="172"/>
      <c r="W15" s="64"/>
      <c r="X15" s="64"/>
      <c r="Y15" s="64"/>
      <c r="Z15" s="64"/>
      <c r="AA15" s="64"/>
    </row>
    <row r="16" spans="1:34" s="74" customFormat="1" x14ac:dyDescent="0.3">
      <c r="A16" s="66">
        <v>2</v>
      </c>
      <c r="B16" s="67">
        <v>5</v>
      </c>
      <c r="C16" s="66"/>
      <c r="D16" s="68"/>
      <c r="E16" s="66"/>
      <c r="F16" s="66"/>
      <c r="G16" s="66"/>
      <c r="H16" s="66"/>
      <c r="I16" s="68"/>
      <c r="J16" s="66"/>
      <c r="K16" s="69"/>
      <c r="L16" s="70"/>
      <c r="M16" s="70"/>
      <c r="N16" s="71">
        <f t="shared" ref="N16:S16" si="0">+N21</f>
        <v>591.86800000000005</v>
      </c>
      <c r="O16" s="71">
        <f t="shared" si="0"/>
        <v>734.93200000000002</v>
      </c>
      <c r="P16" s="71">
        <f t="shared" si="0"/>
        <v>1197.0970000000002</v>
      </c>
      <c r="Q16" s="71">
        <f t="shared" si="0"/>
        <v>1515.3400000000001</v>
      </c>
      <c r="R16" s="71">
        <f t="shared" si="0"/>
        <v>1071.423</v>
      </c>
      <c r="S16" s="71">
        <f t="shared" si="0"/>
        <v>1641.8740069999999</v>
      </c>
      <c r="T16" s="71"/>
      <c r="U16" s="71">
        <f>+U21</f>
        <v>6752.5340070000002</v>
      </c>
      <c r="V16" s="137"/>
      <c r="W16" s="72"/>
      <c r="X16" s="72"/>
      <c r="Y16" s="72"/>
      <c r="Z16" s="72"/>
      <c r="AA16" s="72"/>
      <c r="AB16" s="72"/>
      <c r="AC16" s="73"/>
      <c r="AD16" s="73"/>
      <c r="AE16" s="73"/>
      <c r="AF16" s="73"/>
      <c r="AG16" s="73"/>
      <c r="AH16" s="73"/>
    </row>
    <row r="17" spans="1:34" ht="25.5" customHeight="1" x14ac:dyDescent="0.3">
      <c r="A17" s="223" t="s">
        <v>115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</row>
    <row r="18" spans="1:34" s="3" customFormat="1" ht="29.25" customHeight="1" x14ac:dyDescent="0.3">
      <c r="A18" s="225" t="s">
        <v>125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"/>
      <c r="X18" s="2"/>
      <c r="Y18" s="2"/>
    </row>
    <row r="19" spans="1:34" ht="75" x14ac:dyDescent="0.3">
      <c r="A19" s="29" t="s">
        <v>3</v>
      </c>
      <c r="B19" s="30" t="s">
        <v>126</v>
      </c>
      <c r="C19" s="203" t="s">
        <v>108</v>
      </c>
      <c r="D19" s="203" t="s">
        <v>109</v>
      </c>
      <c r="E19" s="30" t="s">
        <v>127</v>
      </c>
      <c r="F19" s="203" t="s">
        <v>115</v>
      </c>
      <c r="G19" s="203" t="s">
        <v>115</v>
      </c>
      <c r="H19" s="30" t="s">
        <v>128</v>
      </c>
      <c r="I19" s="42" t="s">
        <v>121</v>
      </c>
      <c r="J19" s="43"/>
      <c r="K19" s="44"/>
      <c r="L19" s="45"/>
      <c r="M19" s="45"/>
      <c r="N19" s="45"/>
      <c r="P19" s="47"/>
      <c r="Q19" s="48"/>
      <c r="R19" s="49"/>
      <c r="S19" s="49"/>
      <c r="T19" s="49"/>
      <c r="U19" s="50"/>
      <c r="V19" s="39" t="s">
        <v>116</v>
      </c>
      <c r="W19" s="40"/>
      <c r="X19" s="40"/>
      <c r="Y19" s="40"/>
    </row>
    <row r="20" spans="1:34" s="3" customFormat="1" ht="29.25" customHeight="1" x14ac:dyDescent="0.3">
      <c r="A20" s="227" t="s">
        <v>129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"/>
      <c r="X20" s="2"/>
      <c r="Y20" s="2"/>
    </row>
    <row r="21" spans="1:34" s="74" customFormat="1" ht="77.25" customHeight="1" x14ac:dyDescent="0.3">
      <c r="A21" s="28">
        <v>4</v>
      </c>
      <c r="B21" s="75"/>
      <c r="C21" s="203" t="s">
        <v>108</v>
      </c>
      <c r="D21" s="203" t="s">
        <v>109</v>
      </c>
      <c r="E21" s="28" t="s">
        <v>130</v>
      </c>
      <c r="F21" s="203" t="s">
        <v>115</v>
      </c>
      <c r="G21" s="28" t="s">
        <v>131</v>
      </c>
      <c r="H21" s="28" t="s">
        <v>132</v>
      </c>
      <c r="I21" s="75"/>
      <c r="J21" s="28"/>
      <c r="K21" s="75"/>
      <c r="L21" s="75"/>
      <c r="M21" s="75"/>
      <c r="N21" s="76">
        <f>+N22+N23+N24+N25+N26+N27+N30+N38</f>
        <v>591.86800000000005</v>
      </c>
      <c r="O21" s="76">
        <f t="shared" ref="O21:U21" si="1">+O22+O23+O24+O25+O26+O27+O30+O38</f>
        <v>734.93200000000002</v>
      </c>
      <c r="P21" s="76">
        <f t="shared" si="1"/>
        <v>1197.0970000000002</v>
      </c>
      <c r="Q21" s="76">
        <f t="shared" si="1"/>
        <v>1515.3400000000001</v>
      </c>
      <c r="R21" s="76">
        <f t="shared" si="1"/>
        <v>1071.423</v>
      </c>
      <c r="S21" s="76">
        <f t="shared" si="1"/>
        <v>1641.8740069999999</v>
      </c>
      <c r="T21" s="76"/>
      <c r="U21" s="76">
        <f t="shared" si="1"/>
        <v>6752.5340070000002</v>
      </c>
      <c r="V21" s="77"/>
      <c r="W21" s="72"/>
      <c r="X21" s="72"/>
      <c r="Y21" s="72"/>
      <c r="Z21" s="72"/>
      <c r="AA21" s="72"/>
      <c r="AB21" s="72"/>
      <c r="AC21" s="73"/>
      <c r="AD21" s="73"/>
      <c r="AE21" s="73"/>
      <c r="AF21" s="73"/>
      <c r="AG21" s="73"/>
      <c r="AH21" s="73"/>
    </row>
    <row r="22" spans="1:34" s="74" customFormat="1" ht="37.5" x14ac:dyDescent="0.3">
      <c r="A22" s="79">
        <v>1</v>
      </c>
      <c r="B22" s="80" t="s">
        <v>133</v>
      </c>
      <c r="C22" s="79"/>
      <c r="D22" s="80"/>
      <c r="E22" s="79"/>
      <c r="F22" s="79"/>
      <c r="G22" s="79"/>
      <c r="H22" s="79"/>
      <c r="I22" s="80"/>
      <c r="J22" s="79">
        <v>360</v>
      </c>
      <c r="K22" s="79" t="s">
        <v>51</v>
      </c>
      <c r="L22" s="80" t="s">
        <v>140</v>
      </c>
      <c r="M22" s="80"/>
      <c r="N22" s="78">
        <v>62.177</v>
      </c>
      <c r="O22" s="78">
        <v>8.3390000000000004</v>
      </c>
      <c r="P22" s="78">
        <v>27.523</v>
      </c>
      <c r="Q22" s="78">
        <v>48.256999999999998</v>
      </c>
      <c r="R22" s="78">
        <v>210.07</v>
      </c>
      <c r="S22" s="78">
        <v>298.072</v>
      </c>
      <c r="T22" s="78"/>
      <c r="U22" s="78">
        <f>SUM(N22:S22)</f>
        <v>654.43799999999999</v>
      </c>
      <c r="V22" s="151"/>
      <c r="W22" s="72"/>
      <c r="X22" s="72"/>
      <c r="Y22" s="72"/>
      <c r="Z22" s="72"/>
      <c r="AA22" s="72"/>
      <c r="AB22" s="72"/>
      <c r="AC22" s="73"/>
      <c r="AD22" s="73"/>
      <c r="AE22" s="73"/>
      <c r="AF22" s="73"/>
      <c r="AG22" s="73"/>
      <c r="AH22" s="73"/>
    </row>
    <row r="23" spans="1:34" s="74" customFormat="1" ht="56.25" x14ac:dyDescent="0.3">
      <c r="A23" s="79">
        <v>2</v>
      </c>
      <c r="B23" s="80" t="s">
        <v>136</v>
      </c>
      <c r="C23" s="79"/>
      <c r="D23" s="80"/>
      <c r="E23" s="79"/>
      <c r="F23" s="79"/>
      <c r="G23" s="79"/>
      <c r="H23" s="79"/>
      <c r="I23" s="80"/>
      <c r="J23" s="79">
        <v>349</v>
      </c>
      <c r="K23" s="79" t="s">
        <v>53</v>
      </c>
      <c r="L23" s="80" t="s">
        <v>141</v>
      </c>
      <c r="M23" s="80"/>
      <c r="N23" s="78"/>
      <c r="O23" s="78">
        <v>64.911000000000001</v>
      </c>
      <c r="P23" s="78"/>
      <c r="Q23" s="78">
        <v>14.074999999999999</v>
      </c>
      <c r="R23" s="78"/>
      <c r="S23" s="78"/>
      <c r="T23" s="78"/>
      <c r="U23" s="78">
        <f t="shared" ref="U23:U50" si="2">SUM(N23:S23)</f>
        <v>78.986000000000004</v>
      </c>
      <c r="V23" s="151"/>
      <c r="W23" s="72"/>
      <c r="X23" s="72"/>
      <c r="Y23" s="72"/>
      <c r="Z23" s="72"/>
      <c r="AA23" s="72"/>
      <c r="AB23" s="72"/>
      <c r="AC23" s="73"/>
      <c r="AD23" s="73"/>
      <c r="AE23" s="73"/>
      <c r="AF23" s="73"/>
      <c r="AG23" s="73"/>
      <c r="AH23" s="73"/>
    </row>
    <row r="24" spans="1:34" s="74" customFormat="1" ht="37.5" x14ac:dyDescent="0.3">
      <c r="A24" s="79">
        <v>3</v>
      </c>
      <c r="B24" s="80" t="s">
        <v>134</v>
      </c>
      <c r="C24" s="79"/>
      <c r="D24" s="80"/>
      <c r="E24" s="79"/>
      <c r="F24" s="79"/>
      <c r="G24" s="79"/>
      <c r="H24" s="79"/>
      <c r="I24" s="80"/>
      <c r="J24" s="79">
        <v>333</v>
      </c>
      <c r="K24" s="79" t="s">
        <v>54</v>
      </c>
      <c r="L24" s="80" t="s">
        <v>140</v>
      </c>
      <c r="M24" s="80"/>
      <c r="N24" s="78"/>
      <c r="O24" s="78"/>
      <c r="P24" s="78"/>
      <c r="Q24" s="78">
        <v>11.579000000000001</v>
      </c>
      <c r="R24" s="78">
        <v>12.118</v>
      </c>
      <c r="S24" s="78"/>
      <c r="T24" s="78"/>
      <c r="U24" s="78">
        <f t="shared" si="2"/>
        <v>23.697000000000003</v>
      </c>
      <c r="V24" s="151"/>
      <c r="W24" s="72"/>
      <c r="X24" s="72"/>
      <c r="Y24" s="72"/>
      <c r="Z24" s="72"/>
      <c r="AA24" s="72"/>
      <c r="AB24" s="72"/>
      <c r="AC24" s="73"/>
      <c r="AD24" s="73"/>
      <c r="AE24" s="73"/>
      <c r="AF24" s="73"/>
      <c r="AG24" s="73"/>
      <c r="AH24" s="73"/>
    </row>
    <row r="25" spans="1:34" s="74" customFormat="1" ht="37.5" x14ac:dyDescent="0.3">
      <c r="A25" s="79">
        <v>4</v>
      </c>
      <c r="B25" s="80" t="s">
        <v>135</v>
      </c>
      <c r="C25" s="79"/>
      <c r="D25" s="80"/>
      <c r="E25" s="79"/>
      <c r="F25" s="79"/>
      <c r="G25" s="79"/>
      <c r="H25" s="79"/>
      <c r="I25" s="80"/>
      <c r="J25" s="79">
        <v>353</v>
      </c>
      <c r="K25" s="79" t="s">
        <v>55</v>
      </c>
      <c r="L25" s="80" t="s">
        <v>142</v>
      </c>
      <c r="M25" s="80"/>
      <c r="N25" s="78"/>
      <c r="O25" s="78"/>
      <c r="P25" s="78"/>
      <c r="Q25" s="78">
        <v>109.821</v>
      </c>
      <c r="R25" s="78"/>
      <c r="S25" s="78"/>
      <c r="T25" s="78"/>
      <c r="U25" s="78">
        <f t="shared" si="2"/>
        <v>109.821</v>
      </c>
      <c r="V25" s="151"/>
      <c r="W25" s="72"/>
      <c r="X25" s="72"/>
      <c r="Y25" s="72"/>
      <c r="Z25" s="72"/>
      <c r="AA25" s="72"/>
      <c r="AB25" s="72"/>
      <c r="AC25" s="73"/>
      <c r="AD25" s="73"/>
      <c r="AE25" s="73"/>
      <c r="AF25" s="73"/>
      <c r="AG25" s="73"/>
      <c r="AH25" s="73"/>
    </row>
    <row r="26" spans="1:34" s="74" customFormat="1" ht="37.5" x14ac:dyDescent="0.3">
      <c r="A26" s="79">
        <v>5</v>
      </c>
      <c r="B26" s="236" t="s">
        <v>122</v>
      </c>
      <c r="C26" s="79"/>
      <c r="D26" s="80"/>
      <c r="E26" s="79"/>
      <c r="F26" s="79"/>
      <c r="G26" s="79"/>
      <c r="H26" s="79"/>
      <c r="I26" s="80"/>
      <c r="J26" s="79">
        <v>303</v>
      </c>
      <c r="K26" s="79" t="s">
        <v>56</v>
      </c>
      <c r="L26" s="80" t="s">
        <v>141</v>
      </c>
      <c r="M26" s="80"/>
      <c r="N26" s="78"/>
      <c r="O26" s="78"/>
      <c r="P26" s="78"/>
      <c r="Q26" s="78"/>
      <c r="R26" s="78">
        <v>33.768999999999998</v>
      </c>
      <c r="S26" s="78">
        <v>22.349</v>
      </c>
      <c r="T26" s="78"/>
      <c r="U26" s="78">
        <f t="shared" si="2"/>
        <v>56.117999999999995</v>
      </c>
      <c r="V26" s="151"/>
      <c r="W26" s="72"/>
      <c r="X26" s="72"/>
      <c r="Y26" s="72"/>
      <c r="Z26" s="72"/>
      <c r="AA26" s="72"/>
      <c r="AB26" s="72"/>
      <c r="AC26" s="73"/>
      <c r="AD26" s="73"/>
      <c r="AE26" s="73"/>
      <c r="AF26" s="73"/>
      <c r="AG26" s="73"/>
      <c r="AH26" s="73"/>
    </row>
    <row r="27" spans="1:34" s="74" customFormat="1" ht="37.5" x14ac:dyDescent="0.3">
      <c r="A27" s="79">
        <v>6</v>
      </c>
      <c r="B27" s="80" t="s">
        <v>139</v>
      </c>
      <c r="C27" s="79"/>
      <c r="D27" s="80"/>
      <c r="E27" s="79"/>
      <c r="F27" s="79"/>
      <c r="G27" s="79"/>
      <c r="H27" s="79"/>
      <c r="I27" s="80"/>
      <c r="J27" s="79">
        <v>348</v>
      </c>
      <c r="K27" s="80"/>
      <c r="L27" s="79" t="s">
        <v>104</v>
      </c>
      <c r="M27" s="79"/>
      <c r="N27" s="78">
        <f>+N28+N29</f>
        <v>48.414999999999999</v>
      </c>
      <c r="O27" s="78">
        <f t="shared" ref="O27:U27" si="3">+O28+O29</f>
        <v>115.68600000000001</v>
      </c>
      <c r="P27" s="78">
        <f t="shared" si="3"/>
        <v>78.698999999999998</v>
      </c>
      <c r="Q27" s="78">
        <f t="shared" si="3"/>
        <v>199.22900000000001</v>
      </c>
      <c r="R27" s="78">
        <f t="shared" si="3"/>
        <v>83.783000000000001</v>
      </c>
      <c r="S27" s="78">
        <f t="shared" si="3"/>
        <v>141.664007</v>
      </c>
      <c r="T27" s="78"/>
      <c r="U27" s="78">
        <f t="shared" si="3"/>
        <v>667.4760070000001</v>
      </c>
      <c r="V27" s="151"/>
      <c r="W27" s="72"/>
      <c r="X27" s="72"/>
      <c r="Y27" s="72"/>
      <c r="Z27" s="72"/>
      <c r="AA27" s="72"/>
      <c r="AB27" s="72"/>
      <c r="AC27" s="73"/>
      <c r="AD27" s="73"/>
      <c r="AE27" s="73"/>
      <c r="AF27" s="73"/>
      <c r="AG27" s="73"/>
      <c r="AH27" s="73"/>
    </row>
    <row r="28" spans="1:34" s="74" customFormat="1" ht="58.5" customHeight="1" x14ac:dyDescent="0.3">
      <c r="A28" s="79"/>
      <c r="B28" s="80"/>
      <c r="C28" s="79"/>
      <c r="D28" s="80"/>
      <c r="E28" s="79"/>
      <c r="F28" s="79"/>
      <c r="G28" s="79"/>
      <c r="H28" s="79"/>
      <c r="I28" s="80"/>
      <c r="J28" s="79"/>
      <c r="K28" s="79" t="s">
        <v>43</v>
      </c>
      <c r="L28" s="80" t="s">
        <v>141</v>
      </c>
      <c r="M28" s="80"/>
      <c r="N28" s="78">
        <v>3.9159999999999999</v>
      </c>
      <c r="O28" s="78">
        <v>3.9140000000000001</v>
      </c>
      <c r="P28" s="78"/>
      <c r="Q28" s="78">
        <v>55.274999999999999</v>
      </c>
      <c r="R28" s="78">
        <v>15</v>
      </c>
      <c r="S28" s="78">
        <v>8.3789999999999996</v>
      </c>
      <c r="T28" s="78"/>
      <c r="U28" s="78">
        <f t="shared" si="2"/>
        <v>86.483999999999995</v>
      </c>
      <c r="V28" s="151"/>
      <c r="W28" s="72"/>
      <c r="X28" s="72"/>
      <c r="Y28" s="72"/>
      <c r="Z28" s="72"/>
      <c r="AA28" s="72"/>
      <c r="AB28" s="72"/>
      <c r="AC28" s="73"/>
      <c r="AD28" s="73"/>
      <c r="AE28" s="73"/>
      <c r="AF28" s="73"/>
      <c r="AG28" s="73"/>
      <c r="AH28" s="73"/>
    </row>
    <row r="29" spans="1:34" s="74" customFormat="1" x14ac:dyDescent="0.3">
      <c r="A29" s="79"/>
      <c r="B29" s="80"/>
      <c r="C29" s="79"/>
      <c r="D29" s="80"/>
      <c r="E29" s="79"/>
      <c r="F29" s="79"/>
      <c r="G29" s="79"/>
      <c r="H29" s="79"/>
      <c r="I29" s="80"/>
      <c r="J29" s="79"/>
      <c r="K29" s="79" t="s">
        <v>47</v>
      </c>
      <c r="L29" s="80" t="s">
        <v>143</v>
      </c>
      <c r="M29" s="80"/>
      <c r="N29" s="78">
        <v>44.499000000000002</v>
      </c>
      <c r="O29" s="78">
        <v>111.77200000000001</v>
      </c>
      <c r="P29" s="78">
        <v>78.698999999999998</v>
      </c>
      <c r="Q29" s="78">
        <v>143.95400000000001</v>
      </c>
      <c r="R29" s="78">
        <v>68.783000000000001</v>
      </c>
      <c r="S29" s="78">
        <v>133.28500700000001</v>
      </c>
      <c r="T29" s="78"/>
      <c r="U29" s="78">
        <f t="shared" si="2"/>
        <v>580.99200700000006</v>
      </c>
      <c r="V29" s="151"/>
      <c r="W29" s="72"/>
      <c r="X29" s="72"/>
      <c r="Y29" s="72"/>
      <c r="Z29" s="72"/>
      <c r="AA29" s="72"/>
      <c r="AB29" s="72"/>
      <c r="AC29" s="73"/>
      <c r="AD29" s="73"/>
      <c r="AE29" s="73"/>
      <c r="AF29" s="73"/>
      <c r="AG29" s="73"/>
      <c r="AH29" s="73"/>
    </row>
    <row r="30" spans="1:34" s="74" customFormat="1" ht="56.25" x14ac:dyDescent="0.3">
      <c r="A30" s="79">
        <v>7</v>
      </c>
      <c r="B30" s="80" t="s">
        <v>138</v>
      </c>
      <c r="C30" s="79"/>
      <c r="D30" s="80"/>
      <c r="E30" s="79"/>
      <c r="F30" s="79"/>
      <c r="G30" s="79"/>
      <c r="H30" s="79"/>
      <c r="I30" s="80"/>
      <c r="J30" s="79" t="s">
        <v>63</v>
      </c>
      <c r="K30" s="80"/>
      <c r="L30" s="79" t="s">
        <v>104</v>
      </c>
      <c r="M30" s="79"/>
      <c r="N30" s="78">
        <f>SUM(N31:N37)</f>
        <v>125.22299999999998</v>
      </c>
      <c r="O30" s="78">
        <f t="shared" ref="O30:R30" si="4">SUM(O31:O37)</f>
        <v>212.47200000000001</v>
      </c>
      <c r="P30" s="78">
        <f t="shared" si="4"/>
        <v>476.47700000000003</v>
      </c>
      <c r="Q30" s="78">
        <f t="shared" si="4"/>
        <v>224.96099999999998</v>
      </c>
      <c r="R30" s="78">
        <f t="shared" si="4"/>
        <v>125.23099999999999</v>
      </c>
      <c r="S30" s="78">
        <f>SUM(S31:S37)</f>
        <v>205.101</v>
      </c>
      <c r="T30" s="78"/>
      <c r="U30" s="78">
        <f>SUM(N30:S30)</f>
        <v>1369.4650000000001</v>
      </c>
      <c r="V30" s="151"/>
      <c r="W30" s="72"/>
      <c r="X30" s="72"/>
      <c r="Y30" s="72"/>
      <c r="Z30" s="72"/>
      <c r="AA30" s="72"/>
      <c r="AB30" s="72"/>
      <c r="AC30" s="73"/>
      <c r="AD30" s="73"/>
      <c r="AE30" s="73"/>
      <c r="AF30" s="73"/>
      <c r="AG30" s="73"/>
      <c r="AH30" s="73"/>
    </row>
    <row r="31" spans="1:34" s="74" customFormat="1" x14ac:dyDescent="0.3">
      <c r="A31" s="79"/>
      <c r="B31" s="80"/>
      <c r="C31" s="79"/>
      <c r="D31" s="80"/>
      <c r="E31" s="79"/>
      <c r="F31" s="79"/>
      <c r="G31" s="79"/>
      <c r="H31" s="79"/>
      <c r="I31" s="80"/>
      <c r="J31" s="79"/>
      <c r="K31" s="79" t="s">
        <v>57</v>
      </c>
      <c r="L31" s="80" t="s">
        <v>144</v>
      </c>
      <c r="M31" s="80"/>
      <c r="N31" s="78">
        <v>19.841000000000001</v>
      </c>
      <c r="O31" s="78">
        <v>7.68</v>
      </c>
      <c r="P31" s="78">
        <v>35.270000000000003</v>
      </c>
      <c r="Q31" s="78">
        <v>27</v>
      </c>
      <c r="R31" s="78">
        <v>1</v>
      </c>
      <c r="S31" s="78">
        <v>4.8869999999999996</v>
      </c>
      <c r="T31" s="78"/>
      <c r="U31" s="78">
        <f t="shared" si="2"/>
        <v>95.677999999999997</v>
      </c>
      <c r="V31" s="151"/>
      <c r="W31" s="72"/>
      <c r="X31" s="72"/>
      <c r="Y31" s="72"/>
      <c r="Z31" s="72"/>
      <c r="AA31" s="72"/>
      <c r="AB31" s="72"/>
      <c r="AC31" s="73"/>
      <c r="AD31" s="73"/>
      <c r="AE31" s="73"/>
      <c r="AF31" s="73"/>
      <c r="AG31" s="73"/>
      <c r="AH31" s="73"/>
    </row>
    <row r="32" spans="1:34" s="74" customFormat="1" ht="48" customHeight="1" x14ac:dyDescent="0.3">
      <c r="A32" s="79"/>
      <c r="B32" s="80"/>
      <c r="C32" s="79"/>
      <c r="D32" s="80"/>
      <c r="E32" s="79"/>
      <c r="F32" s="79"/>
      <c r="G32" s="79"/>
      <c r="H32" s="79"/>
      <c r="I32" s="80"/>
      <c r="J32" s="79"/>
      <c r="K32" s="79" t="s">
        <v>47</v>
      </c>
      <c r="L32" s="80" t="s">
        <v>145</v>
      </c>
      <c r="M32" s="80"/>
      <c r="N32" s="78">
        <v>31.238</v>
      </c>
      <c r="O32" s="78">
        <v>87.94</v>
      </c>
      <c r="P32" s="78">
        <v>98.971999999999994</v>
      </c>
      <c r="Q32" s="78">
        <v>108.788</v>
      </c>
      <c r="R32" s="78">
        <v>80.938000000000002</v>
      </c>
      <c r="S32" s="78">
        <v>22.923999999999999</v>
      </c>
      <c r="T32" s="78"/>
      <c r="U32" s="78">
        <f t="shared" si="2"/>
        <v>430.79999999999995</v>
      </c>
      <c r="V32" s="151"/>
      <c r="W32" s="72"/>
      <c r="X32" s="72"/>
      <c r="Y32" s="72"/>
      <c r="Z32" s="72"/>
      <c r="AA32" s="72"/>
      <c r="AB32" s="72"/>
      <c r="AC32" s="73"/>
      <c r="AD32" s="73"/>
      <c r="AE32" s="73"/>
      <c r="AF32" s="73"/>
      <c r="AG32" s="73"/>
      <c r="AH32" s="73"/>
    </row>
    <row r="33" spans="1:34" s="74" customFormat="1" ht="60.75" customHeight="1" x14ac:dyDescent="0.3">
      <c r="A33" s="79"/>
      <c r="B33" s="80"/>
      <c r="C33" s="79"/>
      <c r="D33" s="80"/>
      <c r="E33" s="79"/>
      <c r="F33" s="79"/>
      <c r="G33" s="79"/>
      <c r="H33" s="79"/>
      <c r="I33" s="80"/>
      <c r="J33" s="79"/>
      <c r="K33" s="79" t="s">
        <v>58</v>
      </c>
      <c r="L33" s="80" t="s">
        <v>146</v>
      </c>
      <c r="M33" s="80"/>
      <c r="N33" s="78">
        <v>49.043999999999997</v>
      </c>
      <c r="O33" s="78">
        <v>115.852</v>
      </c>
      <c r="P33" s="78">
        <v>209.483</v>
      </c>
      <c r="Q33" s="78">
        <v>69.188000000000002</v>
      </c>
      <c r="R33" s="78">
        <v>19.292999999999999</v>
      </c>
      <c r="S33" s="78">
        <v>51.25</v>
      </c>
      <c r="T33" s="78"/>
      <c r="U33" s="78">
        <f t="shared" si="2"/>
        <v>514.11</v>
      </c>
      <c r="V33" s="151"/>
      <c r="W33" s="72"/>
      <c r="X33" s="72"/>
      <c r="Y33" s="72"/>
      <c r="Z33" s="72"/>
      <c r="AA33" s="72"/>
      <c r="AB33" s="72"/>
      <c r="AC33" s="73"/>
      <c r="AD33" s="73"/>
      <c r="AE33" s="73"/>
      <c r="AF33" s="73"/>
      <c r="AG33" s="73"/>
      <c r="AH33" s="73"/>
    </row>
    <row r="34" spans="1:34" s="74" customFormat="1" x14ac:dyDescent="0.3">
      <c r="A34" s="79"/>
      <c r="B34" s="80"/>
      <c r="C34" s="79"/>
      <c r="D34" s="80"/>
      <c r="E34" s="79"/>
      <c r="F34" s="79"/>
      <c r="G34" s="79"/>
      <c r="H34" s="79"/>
      <c r="I34" s="80"/>
      <c r="J34" s="79"/>
      <c r="K34" s="79" t="s">
        <v>59</v>
      </c>
      <c r="L34" s="237" t="s">
        <v>147</v>
      </c>
      <c r="M34" s="80"/>
      <c r="N34" s="78">
        <v>8.9939999999999998</v>
      </c>
      <c r="O34" s="78">
        <v>1</v>
      </c>
      <c r="P34" s="78">
        <v>50</v>
      </c>
      <c r="Q34" s="78">
        <v>12.648</v>
      </c>
      <c r="R34" s="78"/>
      <c r="S34" s="78">
        <v>50</v>
      </c>
      <c r="T34" s="78"/>
      <c r="U34" s="78">
        <f t="shared" si="2"/>
        <v>122.642</v>
      </c>
      <c r="V34" s="151"/>
      <c r="W34" s="72"/>
      <c r="X34" s="72"/>
      <c r="Y34" s="72"/>
      <c r="Z34" s="72"/>
      <c r="AA34" s="72"/>
      <c r="AB34" s="72"/>
      <c r="AC34" s="73"/>
      <c r="AD34" s="73"/>
      <c r="AE34" s="73"/>
      <c r="AF34" s="73"/>
      <c r="AG34" s="73"/>
      <c r="AH34" s="73"/>
    </row>
    <row r="35" spans="1:34" s="74" customFormat="1" x14ac:dyDescent="0.3">
      <c r="A35" s="79"/>
      <c r="B35" s="80"/>
      <c r="C35" s="79"/>
      <c r="D35" s="80"/>
      <c r="E35" s="79"/>
      <c r="F35" s="79"/>
      <c r="G35" s="79"/>
      <c r="H35" s="79"/>
      <c r="I35" s="80"/>
      <c r="J35" s="79"/>
      <c r="K35" s="79" t="s">
        <v>60</v>
      </c>
      <c r="L35" s="237" t="s">
        <v>148</v>
      </c>
      <c r="M35" s="80"/>
      <c r="N35" s="78">
        <v>9.125</v>
      </c>
      <c r="O35" s="78"/>
      <c r="P35" s="78">
        <v>28.547000000000001</v>
      </c>
      <c r="Q35" s="78">
        <v>7.3369999999999997</v>
      </c>
      <c r="R35" s="78">
        <v>24</v>
      </c>
      <c r="S35" s="78">
        <v>74.349999999999994</v>
      </c>
      <c r="T35" s="78"/>
      <c r="U35" s="78">
        <f t="shared" si="2"/>
        <v>143.35899999999998</v>
      </c>
      <c r="V35" s="151"/>
      <c r="W35" s="72"/>
      <c r="X35" s="72"/>
      <c r="Y35" s="72"/>
      <c r="Z35" s="72"/>
      <c r="AA35" s="72"/>
      <c r="AB35" s="72"/>
      <c r="AC35" s="73"/>
      <c r="AD35" s="73"/>
      <c r="AE35" s="73"/>
      <c r="AF35" s="73"/>
      <c r="AG35" s="73"/>
      <c r="AH35" s="73"/>
    </row>
    <row r="36" spans="1:34" s="74" customFormat="1" ht="38.25" customHeight="1" x14ac:dyDescent="0.3">
      <c r="A36" s="79"/>
      <c r="B36" s="80"/>
      <c r="C36" s="79"/>
      <c r="D36" s="80"/>
      <c r="E36" s="79"/>
      <c r="F36" s="79"/>
      <c r="G36" s="79"/>
      <c r="H36" s="79"/>
      <c r="I36" s="80"/>
      <c r="J36" s="79"/>
      <c r="K36" s="79" t="s">
        <v>61</v>
      </c>
      <c r="L36" s="80" t="s">
        <v>149</v>
      </c>
      <c r="M36" s="80"/>
      <c r="N36" s="78">
        <v>6.9809999999999999</v>
      </c>
      <c r="O36" s="78"/>
      <c r="P36" s="78"/>
      <c r="Q36" s="78"/>
      <c r="R36" s="78"/>
      <c r="S36" s="78"/>
      <c r="T36" s="78"/>
      <c r="U36" s="78">
        <f t="shared" si="2"/>
        <v>6.9809999999999999</v>
      </c>
      <c r="V36" s="151"/>
      <c r="W36" s="72"/>
      <c r="X36" s="72"/>
      <c r="Y36" s="72"/>
      <c r="Z36" s="72"/>
      <c r="AA36" s="72"/>
      <c r="AB36" s="72"/>
      <c r="AC36" s="73"/>
      <c r="AD36" s="73"/>
      <c r="AE36" s="73"/>
      <c r="AF36" s="73"/>
      <c r="AG36" s="73"/>
      <c r="AH36" s="73"/>
    </row>
    <row r="37" spans="1:34" s="74" customFormat="1" ht="57.75" customHeight="1" x14ac:dyDescent="0.3">
      <c r="A37" s="79"/>
      <c r="B37" s="80"/>
      <c r="C37" s="79"/>
      <c r="D37" s="80"/>
      <c r="E37" s="79"/>
      <c r="F37" s="79"/>
      <c r="G37" s="79"/>
      <c r="H37" s="79"/>
      <c r="I37" s="80"/>
      <c r="J37" s="79"/>
      <c r="K37" s="79" t="s">
        <v>62</v>
      </c>
      <c r="L37" s="80" t="s">
        <v>150</v>
      </c>
      <c r="M37" s="80"/>
      <c r="N37" s="78"/>
      <c r="O37" s="78"/>
      <c r="P37" s="78">
        <v>54.204999999999998</v>
      </c>
      <c r="Q37" s="78"/>
      <c r="R37" s="78"/>
      <c r="S37" s="78">
        <v>1.69</v>
      </c>
      <c r="T37" s="78"/>
      <c r="U37" s="78">
        <f t="shared" si="2"/>
        <v>55.894999999999996</v>
      </c>
      <c r="V37" s="151"/>
      <c r="W37" s="72"/>
      <c r="X37" s="72"/>
      <c r="Y37" s="72"/>
      <c r="Z37" s="72"/>
      <c r="AA37" s="72"/>
      <c r="AB37" s="72"/>
      <c r="AC37" s="73"/>
      <c r="AD37" s="73"/>
      <c r="AE37" s="73"/>
      <c r="AF37" s="73"/>
      <c r="AG37" s="73"/>
      <c r="AH37" s="73"/>
    </row>
    <row r="38" spans="1:34" s="74" customFormat="1" ht="36.75" customHeight="1" x14ac:dyDescent="0.3">
      <c r="A38" s="79">
        <v>8</v>
      </c>
      <c r="B38" s="80" t="s">
        <v>137</v>
      </c>
      <c r="C38" s="79"/>
      <c r="D38" s="80"/>
      <c r="E38" s="79"/>
      <c r="F38" s="79"/>
      <c r="G38" s="79"/>
      <c r="H38" s="79"/>
      <c r="I38" s="80"/>
      <c r="J38" s="79">
        <v>373</v>
      </c>
      <c r="K38" s="79"/>
      <c r="L38" s="79" t="s">
        <v>104</v>
      </c>
      <c r="M38" s="79"/>
      <c r="N38" s="78">
        <f>SUM(N39:N50)</f>
        <v>356.05300000000005</v>
      </c>
      <c r="O38" s="78">
        <f t="shared" ref="O38:S38" si="5">SUM(O39:O50)</f>
        <v>333.52400000000006</v>
      </c>
      <c r="P38" s="78">
        <f t="shared" si="5"/>
        <v>614.39800000000002</v>
      </c>
      <c r="Q38" s="78">
        <f t="shared" si="5"/>
        <v>907.41800000000012</v>
      </c>
      <c r="R38" s="78">
        <f t="shared" si="5"/>
        <v>606.452</v>
      </c>
      <c r="S38" s="78">
        <f t="shared" si="5"/>
        <v>974.68799999999987</v>
      </c>
      <c r="T38" s="78"/>
      <c r="U38" s="78">
        <f t="shared" si="2"/>
        <v>3792.5330000000004</v>
      </c>
      <c r="V38" s="151"/>
      <c r="W38" s="72"/>
      <c r="X38" s="72"/>
      <c r="Y38" s="72"/>
      <c r="Z38" s="72"/>
      <c r="AA38" s="72"/>
      <c r="AB38" s="72"/>
      <c r="AC38" s="73"/>
      <c r="AD38" s="73"/>
      <c r="AE38" s="73"/>
      <c r="AF38" s="73"/>
      <c r="AG38" s="73"/>
      <c r="AH38" s="73"/>
    </row>
    <row r="39" spans="1:34" s="74" customFormat="1" ht="60.75" customHeight="1" x14ac:dyDescent="0.3">
      <c r="A39" s="79"/>
      <c r="B39" s="80"/>
      <c r="C39" s="79"/>
      <c r="D39" s="80"/>
      <c r="E39" s="79"/>
      <c r="F39" s="79"/>
      <c r="G39" s="79"/>
      <c r="H39" s="79"/>
      <c r="I39" s="80"/>
      <c r="J39" s="79"/>
      <c r="K39" s="79" t="s">
        <v>53</v>
      </c>
      <c r="L39" s="80" t="s">
        <v>151</v>
      </c>
      <c r="M39" s="80"/>
      <c r="N39" s="78">
        <v>70.370999999999995</v>
      </c>
      <c r="O39" s="78">
        <v>75.802000000000007</v>
      </c>
      <c r="P39" s="78">
        <v>131.64599999999999</v>
      </c>
      <c r="Q39" s="78">
        <v>144.08699999999999</v>
      </c>
      <c r="R39" s="78">
        <v>324.94499999999999</v>
      </c>
      <c r="S39" s="78">
        <v>144.69300000000001</v>
      </c>
      <c r="T39" s="78"/>
      <c r="U39" s="78">
        <f t="shared" si="2"/>
        <v>891.54399999999987</v>
      </c>
      <c r="V39" s="151"/>
      <c r="W39" s="72"/>
      <c r="X39" s="72"/>
      <c r="Y39" s="72"/>
      <c r="Z39" s="72"/>
      <c r="AA39" s="72"/>
      <c r="AB39" s="72"/>
      <c r="AC39" s="73"/>
      <c r="AD39" s="73"/>
      <c r="AE39" s="73"/>
      <c r="AF39" s="73"/>
      <c r="AG39" s="73"/>
      <c r="AH39" s="73"/>
    </row>
    <row r="40" spans="1:34" s="74" customFormat="1" ht="49.5" customHeight="1" x14ac:dyDescent="0.3">
      <c r="A40" s="79"/>
      <c r="B40" s="80"/>
      <c r="C40" s="79"/>
      <c r="D40" s="80"/>
      <c r="E40" s="79"/>
      <c r="F40" s="79"/>
      <c r="G40" s="79"/>
      <c r="H40" s="79"/>
      <c r="I40" s="80"/>
      <c r="J40" s="79"/>
      <c r="K40" s="79" t="s">
        <v>64</v>
      </c>
      <c r="L40" s="80" t="s">
        <v>152</v>
      </c>
      <c r="M40" s="80"/>
      <c r="N40" s="78"/>
      <c r="O40" s="78"/>
      <c r="P40" s="78"/>
      <c r="Q40" s="78">
        <v>64.406000000000006</v>
      </c>
      <c r="R40" s="78"/>
      <c r="S40" s="78"/>
      <c r="T40" s="78"/>
      <c r="U40" s="78">
        <f t="shared" si="2"/>
        <v>64.406000000000006</v>
      </c>
      <c r="V40" s="151"/>
      <c r="W40" s="72"/>
      <c r="X40" s="72"/>
      <c r="Y40" s="72"/>
      <c r="Z40" s="72"/>
      <c r="AA40" s="72"/>
      <c r="AB40" s="72"/>
      <c r="AC40" s="73"/>
      <c r="AD40" s="73"/>
      <c r="AE40" s="73"/>
      <c r="AF40" s="73"/>
      <c r="AG40" s="73"/>
      <c r="AH40" s="73"/>
    </row>
    <row r="41" spans="1:34" s="74" customFormat="1" ht="56.25" x14ac:dyDescent="0.3">
      <c r="A41" s="79"/>
      <c r="B41" s="80"/>
      <c r="C41" s="79"/>
      <c r="D41" s="80"/>
      <c r="E41" s="79"/>
      <c r="F41" s="79"/>
      <c r="G41" s="79"/>
      <c r="H41" s="79"/>
      <c r="I41" s="80"/>
      <c r="J41" s="79"/>
      <c r="K41" s="79" t="s">
        <v>59</v>
      </c>
      <c r="L41" s="80" t="s">
        <v>73</v>
      </c>
      <c r="M41" s="80"/>
      <c r="N41" s="78">
        <v>171.727</v>
      </c>
      <c r="O41" s="78">
        <v>115.89400000000001</v>
      </c>
      <c r="P41" s="78">
        <v>233.54900000000001</v>
      </c>
      <c r="Q41" s="78">
        <v>229.756</v>
      </c>
      <c r="R41" s="78">
        <v>4.3239999999999998</v>
      </c>
      <c r="S41" s="78">
        <v>150</v>
      </c>
      <c r="T41" s="78"/>
      <c r="U41" s="78">
        <f t="shared" si="2"/>
        <v>905.24999999999989</v>
      </c>
      <c r="V41" s="151"/>
      <c r="W41" s="72"/>
      <c r="X41" s="72"/>
      <c r="Y41" s="72"/>
      <c r="Z41" s="72"/>
      <c r="AA41" s="72"/>
      <c r="AB41" s="72"/>
      <c r="AC41" s="73"/>
      <c r="AD41" s="73"/>
      <c r="AE41" s="73"/>
      <c r="AF41" s="73"/>
      <c r="AG41" s="73"/>
      <c r="AH41" s="73"/>
    </row>
    <row r="42" spans="1:34" s="74" customFormat="1" ht="61.5" customHeight="1" x14ac:dyDescent="0.3">
      <c r="A42" s="79"/>
      <c r="B42" s="80"/>
      <c r="C42" s="79"/>
      <c r="D42" s="80"/>
      <c r="E42" s="79"/>
      <c r="F42" s="79"/>
      <c r="G42" s="79"/>
      <c r="H42" s="79"/>
      <c r="I42" s="80"/>
      <c r="J42" s="79"/>
      <c r="K42" s="79" t="s">
        <v>65</v>
      </c>
      <c r="L42" s="80" t="s">
        <v>153</v>
      </c>
      <c r="M42" s="80"/>
      <c r="N42" s="78">
        <v>39.811999999999998</v>
      </c>
      <c r="O42" s="78">
        <v>35.19</v>
      </c>
      <c r="P42" s="78">
        <v>101.247</v>
      </c>
      <c r="Q42" s="78">
        <v>80.162000000000006</v>
      </c>
      <c r="R42" s="78">
        <v>44.65</v>
      </c>
      <c r="S42" s="78">
        <v>45.831000000000003</v>
      </c>
      <c r="T42" s="78"/>
      <c r="U42" s="78">
        <f t="shared" si="2"/>
        <v>346.892</v>
      </c>
      <c r="V42" s="151"/>
      <c r="W42" s="72"/>
      <c r="X42" s="72"/>
      <c r="Y42" s="72"/>
      <c r="Z42" s="72"/>
      <c r="AA42" s="72"/>
      <c r="AB42" s="72"/>
      <c r="AC42" s="73"/>
      <c r="AD42" s="73"/>
      <c r="AE42" s="73"/>
      <c r="AF42" s="73"/>
      <c r="AG42" s="73"/>
      <c r="AH42" s="73"/>
    </row>
    <row r="43" spans="1:34" s="74" customFormat="1" x14ac:dyDescent="0.3">
      <c r="A43" s="79"/>
      <c r="B43" s="80"/>
      <c r="C43" s="79"/>
      <c r="D43" s="80"/>
      <c r="E43" s="79"/>
      <c r="F43" s="79"/>
      <c r="G43" s="79"/>
      <c r="H43" s="79"/>
      <c r="I43" s="80"/>
      <c r="J43" s="79"/>
      <c r="K43" s="79" t="s">
        <v>66</v>
      </c>
      <c r="L43" s="80" t="s">
        <v>154</v>
      </c>
      <c r="M43" s="80"/>
      <c r="N43" s="78">
        <v>0.5</v>
      </c>
      <c r="O43" s="78">
        <v>16.082999999999998</v>
      </c>
      <c r="P43" s="78">
        <v>3.476</v>
      </c>
      <c r="Q43" s="78">
        <v>62</v>
      </c>
      <c r="R43" s="78">
        <v>17.317</v>
      </c>
      <c r="S43" s="78">
        <v>54.718000000000004</v>
      </c>
      <c r="T43" s="78"/>
      <c r="U43" s="78">
        <f t="shared" si="2"/>
        <v>154.09399999999999</v>
      </c>
      <c r="V43" s="151"/>
      <c r="W43" s="72"/>
      <c r="X43" s="72"/>
      <c r="Y43" s="72"/>
      <c r="Z43" s="72"/>
      <c r="AA43" s="72"/>
      <c r="AB43" s="72"/>
      <c r="AC43" s="73"/>
      <c r="AD43" s="73"/>
      <c r="AE43" s="73"/>
      <c r="AF43" s="73"/>
      <c r="AG43" s="73"/>
      <c r="AH43" s="73"/>
    </row>
    <row r="44" spans="1:34" s="74" customFormat="1" x14ac:dyDescent="0.3">
      <c r="A44" s="79"/>
      <c r="B44" s="80"/>
      <c r="C44" s="79"/>
      <c r="D44" s="80"/>
      <c r="E44" s="79"/>
      <c r="F44" s="79"/>
      <c r="G44" s="79"/>
      <c r="H44" s="79"/>
      <c r="I44" s="80"/>
      <c r="J44" s="79"/>
      <c r="K44" s="79" t="s">
        <v>45</v>
      </c>
      <c r="L44" s="80" t="s">
        <v>155</v>
      </c>
      <c r="M44" s="80"/>
      <c r="N44" s="78">
        <v>53.631999999999998</v>
      </c>
      <c r="O44" s="78">
        <v>83.897999999999996</v>
      </c>
      <c r="P44" s="78">
        <v>133.47999999999999</v>
      </c>
      <c r="Q44" s="78">
        <v>160.69200000000001</v>
      </c>
      <c r="R44" s="78">
        <v>90.245000000000005</v>
      </c>
      <c r="S44" s="78">
        <v>155</v>
      </c>
      <c r="T44" s="78"/>
      <c r="U44" s="78">
        <f t="shared" si="2"/>
        <v>676.947</v>
      </c>
      <c r="V44" s="151"/>
      <c r="W44" s="72"/>
      <c r="X44" s="72"/>
      <c r="Y44" s="72"/>
      <c r="Z44" s="72"/>
      <c r="AA44" s="72"/>
      <c r="AB44" s="72"/>
      <c r="AC44" s="73"/>
      <c r="AD44" s="73"/>
      <c r="AE44" s="73"/>
      <c r="AF44" s="73"/>
      <c r="AG44" s="73"/>
      <c r="AH44" s="73"/>
    </row>
    <row r="45" spans="1:34" s="74" customFormat="1" x14ac:dyDescent="0.3">
      <c r="A45" s="79"/>
      <c r="B45" s="80"/>
      <c r="C45" s="79"/>
      <c r="D45" s="80"/>
      <c r="E45" s="79"/>
      <c r="F45" s="79"/>
      <c r="G45" s="79"/>
      <c r="H45" s="79"/>
      <c r="I45" s="80"/>
      <c r="J45" s="79"/>
      <c r="K45" s="79" t="s">
        <v>67</v>
      </c>
      <c r="L45" s="80" t="s">
        <v>155</v>
      </c>
      <c r="M45" s="80"/>
      <c r="N45" s="78">
        <v>5.0999999999999996</v>
      </c>
      <c r="O45" s="78">
        <v>6.5570000000000004</v>
      </c>
      <c r="P45" s="78">
        <v>10</v>
      </c>
      <c r="Q45" s="78">
        <v>7.9219999999999997</v>
      </c>
      <c r="R45" s="78">
        <v>7.6</v>
      </c>
      <c r="S45" s="78">
        <v>6.8239999999999998</v>
      </c>
      <c r="T45" s="78"/>
      <c r="U45" s="78">
        <f t="shared" si="2"/>
        <v>44.003</v>
      </c>
      <c r="V45" s="151"/>
      <c r="W45" s="72"/>
      <c r="X45" s="72"/>
      <c r="Y45" s="72"/>
      <c r="Z45" s="72"/>
      <c r="AA45" s="72"/>
      <c r="AB45" s="72"/>
      <c r="AC45" s="73"/>
      <c r="AD45" s="73"/>
      <c r="AE45" s="73"/>
      <c r="AF45" s="73"/>
      <c r="AG45" s="73"/>
      <c r="AH45" s="73"/>
    </row>
    <row r="46" spans="1:34" s="74" customFormat="1" ht="34.5" customHeight="1" x14ac:dyDescent="0.3">
      <c r="A46" s="79"/>
      <c r="B46" s="80"/>
      <c r="C46" s="79"/>
      <c r="D46" s="80"/>
      <c r="E46" s="79"/>
      <c r="F46" s="79"/>
      <c r="G46" s="79"/>
      <c r="H46" s="79"/>
      <c r="I46" s="80"/>
      <c r="J46" s="79"/>
      <c r="K46" s="79" t="s">
        <v>68</v>
      </c>
      <c r="L46" s="80" t="s">
        <v>156</v>
      </c>
      <c r="M46" s="80"/>
      <c r="N46" s="78"/>
      <c r="O46" s="78"/>
      <c r="P46" s="78"/>
      <c r="Q46" s="78">
        <v>40.951999999999998</v>
      </c>
      <c r="R46" s="78">
        <v>67.902000000000001</v>
      </c>
      <c r="S46" s="78">
        <v>52.819000000000003</v>
      </c>
      <c r="T46" s="78"/>
      <c r="U46" s="78">
        <f t="shared" si="2"/>
        <v>161.673</v>
      </c>
      <c r="V46" s="151"/>
      <c r="W46" s="72"/>
      <c r="X46" s="72"/>
      <c r="Y46" s="72"/>
      <c r="Z46" s="72"/>
      <c r="AA46" s="72"/>
      <c r="AB46" s="72"/>
      <c r="AC46" s="73"/>
      <c r="AD46" s="73"/>
      <c r="AE46" s="73"/>
      <c r="AF46" s="73"/>
      <c r="AG46" s="73"/>
      <c r="AH46" s="73"/>
    </row>
    <row r="47" spans="1:34" s="74" customFormat="1" ht="37.5" x14ac:dyDescent="0.3">
      <c r="A47" s="79"/>
      <c r="B47" s="80"/>
      <c r="C47" s="79"/>
      <c r="D47" s="80"/>
      <c r="E47" s="79"/>
      <c r="F47" s="79"/>
      <c r="G47" s="79"/>
      <c r="H47" s="79"/>
      <c r="I47" s="80"/>
      <c r="J47" s="79"/>
      <c r="K47" s="79" t="s">
        <v>69</v>
      </c>
      <c r="L47" s="80" t="s">
        <v>156</v>
      </c>
      <c r="M47" s="80"/>
      <c r="N47" s="78">
        <v>3.367</v>
      </c>
      <c r="O47" s="78">
        <v>0.1</v>
      </c>
      <c r="P47" s="78"/>
      <c r="Q47" s="78">
        <v>21.576000000000001</v>
      </c>
      <c r="R47" s="78">
        <v>5.3949999999999996</v>
      </c>
      <c r="S47" s="78"/>
      <c r="T47" s="78"/>
      <c r="U47" s="78">
        <f t="shared" si="2"/>
        <v>30.437999999999999</v>
      </c>
      <c r="V47" s="151"/>
      <c r="W47" s="72"/>
      <c r="X47" s="72"/>
      <c r="Y47" s="72"/>
      <c r="Z47" s="72"/>
      <c r="AA47" s="72"/>
      <c r="AB47" s="72"/>
      <c r="AC47" s="73"/>
      <c r="AD47" s="73"/>
      <c r="AE47" s="73"/>
      <c r="AF47" s="73"/>
      <c r="AG47" s="73"/>
      <c r="AH47" s="73"/>
    </row>
    <row r="48" spans="1:34" s="74" customFormat="1" ht="44.25" customHeight="1" x14ac:dyDescent="0.3">
      <c r="A48" s="79"/>
      <c r="B48" s="80"/>
      <c r="C48" s="79"/>
      <c r="D48" s="80"/>
      <c r="E48" s="79"/>
      <c r="F48" s="79"/>
      <c r="G48" s="79"/>
      <c r="H48" s="79"/>
      <c r="I48" s="80"/>
      <c r="J48" s="79"/>
      <c r="K48" s="79" t="s">
        <v>70</v>
      </c>
      <c r="L48" s="80" t="s">
        <v>157</v>
      </c>
      <c r="M48" s="80"/>
      <c r="N48" s="78"/>
      <c r="O48" s="78"/>
      <c r="P48" s="78">
        <v>1</v>
      </c>
      <c r="Q48" s="78">
        <v>67.953999999999994</v>
      </c>
      <c r="R48" s="78">
        <v>6.17</v>
      </c>
      <c r="S48" s="78">
        <v>294.58300000000003</v>
      </c>
      <c r="T48" s="78"/>
      <c r="U48" s="78">
        <f t="shared" si="2"/>
        <v>369.70699999999999</v>
      </c>
      <c r="V48" s="151"/>
      <c r="W48" s="72"/>
      <c r="X48" s="72"/>
      <c r="Y48" s="72"/>
      <c r="Z48" s="72"/>
      <c r="AA48" s="72"/>
      <c r="AB48" s="72"/>
      <c r="AC48" s="73"/>
      <c r="AD48" s="73"/>
      <c r="AE48" s="73"/>
      <c r="AF48" s="73"/>
      <c r="AG48" s="73"/>
      <c r="AH48" s="73"/>
    </row>
    <row r="49" spans="1:34" s="74" customFormat="1" ht="40.5" customHeight="1" x14ac:dyDescent="0.3">
      <c r="A49" s="79"/>
      <c r="B49" s="80"/>
      <c r="C49" s="79"/>
      <c r="D49" s="80"/>
      <c r="E49" s="79"/>
      <c r="F49" s="79"/>
      <c r="G49" s="79"/>
      <c r="H49" s="79"/>
      <c r="I49" s="80"/>
      <c r="J49" s="79"/>
      <c r="K49" s="79" t="s">
        <v>71</v>
      </c>
      <c r="L49" s="80" t="s">
        <v>158</v>
      </c>
      <c r="M49" s="80"/>
      <c r="N49" s="78"/>
      <c r="O49" s="78"/>
      <c r="P49" s="78"/>
      <c r="Q49" s="78">
        <v>27.911000000000001</v>
      </c>
      <c r="R49" s="78">
        <v>37.904000000000003</v>
      </c>
      <c r="S49" s="78">
        <v>70.22</v>
      </c>
      <c r="T49" s="78"/>
      <c r="U49" s="78">
        <f t="shared" si="2"/>
        <v>136.035</v>
      </c>
      <c r="V49" s="151"/>
      <c r="W49" s="72"/>
      <c r="X49" s="72"/>
      <c r="Y49" s="72"/>
      <c r="Z49" s="72"/>
      <c r="AA49" s="72"/>
      <c r="AB49" s="72"/>
      <c r="AC49" s="73"/>
      <c r="AD49" s="73"/>
      <c r="AE49" s="73"/>
      <c r="AF49" s="73"/>
      <c r="AG49" s="73"/>
      <c r="AH49" s="73"/>
    </row>
    <row r="50" spans="1:34" s="74" customFormat="1" ht="27" customHeight="1" x14ac:dyDescent="0.3">
      <c r="A50" s="79"/>
      <c r="B50" s="80"/>
      <c r="C50" s="79"/>
      <c r="D50" s="80"/>
      <c r="E50" s="79"/>
      <c r="F50" s="79"/>
      <c r="G50" s="79"/>
      <c r="H50" s="79"/>
      <c r="I50" s="80"/>
      <c r="J50" s="79"/>
      <c r="K50" s="79" t="s">
        <v>72</v>
      </c>
      <c r="L50" s="80"/>
      <c r="M50" s="80"/>
      <c r="N50" s="78">
        <v>11.544</v>
      </c>
      <c r="O50" s="78"/>
      <c r="P50" s="78"/>
      <c r="Q50" s="78"/>
      <c r="R50" s="78"/>
      <c r="S50" s="78"/>
      <c r="T50" s="78"/>
      <c r="U50" s="78">
        <f t="shared" si="2"/>
        <v>11.544</v>
      </c>
      <c r="V50" s="151"/>
      <c r="W50" s="72"/>
      <c r="X50" s="72"/>
      <c r="Y50" s="72"/>
      <c r="Z50" s="72"/>
      <c r="AA50" s="72"/>
      <c r="AB50" s="72"/>
      <c r="AC50" s="73"/>
      <c r="AD50" s="73"/>
      <c r="AE50" s="73"/>
      <c r="AF50" s="73"/>
      <c r="AG50" s="73"/>
      <c r="AH50" s="73"/>
    </row>
    <row r="51" spans="1:34" s="3" customFormat="1" ht="24.75" customHeight="1" x14ac:dyDescent="0.3">
      <c r="A51" s="232" t="s">
        <v>159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4"/>
      <c r="W51" s="2"/>
      <c r="X51" s="2"/>
      <c r="Y51" s="2"/>
    </row>
    <row r="52" spans="1:34" s="5" customFormat="1" ht="107.25" customHeight="1" x14ac:dyDescent="0.3">
      <c r="A52" s="81" t="s">
        <v>10</v>
      </c>
      <c r="B52" s="28"/>
      <c r="C52" s="28" t="s">
        <v>161</v>
      </c>
      <c r="D52" s="28" t="s">
        <v>109</v>
      </c>
      <c r="E52" s="30" t="s">
        <v>160</v>
      </c>
      <c r="F52" s="30" t="s">
        <v>115</v>
      </c>
      <c r="G52" s="30" t="s">
        <v>162</v>
      </c>
      <c r="H52" s="30" t="s">
        <v>163</v>
      </c>
      <c r="I52" s="82"/>
      <c r="J52" s="82"/>
      <c r="K52" s="81"/>
      <c r="L52" s="34" t="s">
        <v>104</v>
      </c>
      <c r="M52" s="83">
        <f>M53+M58+M61+M59+M60</f>
        <v>6629.5810000000001</v>
      </c>
      <c r="N52" s="83">
        <f t="shared" ref="N52:S52" si="6">N53+N58+N61+N59+N60</f>
        <v>7462.2539999999999</v>
      </c>
      <c r="O52" s="83">
        <f t="shared" si="6"/>
        <v>17564.169000000002</v>
      </c>
      <c r="P52" s="83">
        <f t="shared" si="6"/>
        <v>58958.0265</v>
      </c>
      <c r="Q52" s="83">
        <f t="shared" si="6"/>
        <v>38426.565999999999</v>
      </c>
      <c r="R52" s="83">
        <f t="shared" si="6"/>
        <v>54137.979099999997</v>
      </c>
      <c r="S52" s="83">
        <f t="shared" si="6"/>
        <v>20023.763999999999</v>
      </c>
      <c r="T52" s="83">
        <f>T53+T58+T61</f>
        <v>0</v>
      </c>
      <c r="U52" s="83">
        <f>SUM(M52:T52)</f>
        <v>203202.33959999998</v>
      </c>
      <c r="V52" s="30"/>
      <c r="W52" s="84"/>
      <c r="X52" s="84"/>
      <c r="Y52" s="84"/>
      <c r="Z52" s="84"/>
      <c r="AA52" s="84"/>
      <c r="AB52" s="85"/>
      <c r="AC52" s="85"/>
      <c r="AD52" s="85"/>
      <c r="AE52" s="85"/>
      <c r="AF52" s="85"/>
      <c r="AG52" s="85"/>
    </row>
    <row r="53" spans="1:34" ht="37.5" x14ac:dyDescent="0.3">
      <c r="A53" s="90" t="s">
        <v>4</v>
      </c>
      <c r="B53" s="173" t="s">
        <v>170</v>
      </c>
      <c r="C53" s="87"/>
      <c r="D53" s="87"/>
      <c r="E53" s="87"/>
      <c r="F53" s="87"/>
      <c r="G53" s="87"/>
      <c r="H53" s="87"/>
      <c r="I53" s="79"/>
      <c r="J53" s="79">
        <v>358</v>
      </c>
      <c r="K53" s="33"/>
      <c r="L53" s="33" t="s">
        <v>104</v>
      </c>
      <c r="M53" s="89">
        <f t="shared" ref="M53:O53" si="7">SUM(M54:M57)</f>
        <v>0</v>
      </c>
      <c r="N53" s="89">
        <f t="shared" si="7"/>
        <v>1660.5049999999999</v>
      </c>
      <c r="O53" s="89">
        <f t="shared" si="7"/>
        <v>6029.3510000000006</v>
      </c>
      <c r="P53" s="89">
        <f>SUM(P54:P57)</f>
        <v>27382.800500000001</v>
      </c>
      <c r="Q53" s="89">
        <f t="shared" ref="Q53:U53" si="8">SUM(Q54:Q57)</f>
        <v>23153.186000000002</v>
      </c>
      <c r="R53" s="89">
        <f t="shared" si="8"/>
        <v>44096.955099999999</v>
      </c>
      <c r="S53" s="89">
        <f t="shared" si="8"/>
        <v>4623.201</v>
      </c>
      <c r="T53" s="89"/>
      <c r="U53" s="89">
        <f t="shared" si="8"/>
        <v>106945.99860000001</v>
      </c>
      <c r="V53" s="79"/>
      <c r="W53" s="40"/>
      <c r="X53" s="40"/>
      <c r="Y53" s="40"/>
      <c r="Z53" s="40"/>
      <c r="AA53" s="40"/>
      <c r="AB53" s="88"/>
      <c r="AC53" s="88"/>
      <c r="AD53" s="88"/>
      <c r="AE53" s="88"/>
      <c r="AF53" s="88"/>
      <c r="AG53" s="88"/>
    </row>
    <row r="54" spans="1:34" ht="37.5" x14ac:dyDescent="0.3">
      <c r="A54" s="90"/>
      <c r="B54" s="79"/>
      <c r="C54" s="87"/>
      <c r="D54" s="87"/>
      <c r="E54" s="87"/>
      <c r="F54" s="87"/>
      <c r="G54" s="87"/>
      <c r="H54" s="87"/>
      <c r="I54" s="79"/>
      <c r="J54" s="79"/>
      <c r="K54" s="33" t="s">
        <v>75</v>
      </c>
      <c r="L54" s="79" t="s">
        <v>164</v>
      </c>
      <c r="M54" s="79"/>
      <c r="N54" s="89">
        <v>0</v>
      </c>
      <c r="O54" s="78">
        <v>0</v>
      </c>
      <c r="P54" s="89">
        <v>5954.741</v>
      </c>
      <c r="Q54" s="89">
        <v>3960.3180000000002</v>
      </c>
      <c r="R54" s="89">
        <v>1534.4849999999999</v>
      </c>
      <c r="S54" s="89">
        <v>1264.537</v>
      </c>
      <c r="T54" s="89"/>
      <c r="U54" s="89">
        <f>SUM(N54:T54)</f>
        <v>12714.081000000002</v>
      </c>
      <c r="V54" s="79"/>
      <c r="W54" s="40"/>
      <c r="X54" s="40"/>
      <c r="Y54" s="40"/>
      <c r="Z54" s="40"/>
      <c r="AA54" s="40"/>
      <c r="AB54" s="88"/>
      <c r="AC54" s="88"/>
      <c r="AD54" s="88"/>
      <c r="AE54" s="88"/>
      <c r="AF54" s="88"/>
      <c r="AG54" s="88"/>
    </row>
    <row r="55" spans="1:34" ht="81.75" customHeight="1" x14ac:dyDescent="0.3">
      <c r="A55" s="90"/>
      <c r="B55" s="79"/>
      <c r="C55" s="87"/>
      <c r="D55" s="87"/>
      <c r="E55" s="87"/>
      <c r="F55" s="87"/>
      <c r="G55" s="87"/>
      <c r="H55" s="87"/>
      <c r="I55" s="79"/>
      <c r="J55" s="79"/>
      <c r="K55" s="33" t="s">
        <v>74</v>
      </c>
      <c r="L55" s="79" t="s">
        <v>165</v>
      </c>
      <c r="M55" s="79"/>
      <c r="N55" s="89">
        <v>0.98299999999999998</v>
      </c>
      <c r="O55" s="78">
        <v>1.0309999999999999</v>
      </c>
      <c r="P55" s="89">
        <v>1.7014</v>
      </c>
      <c r="Q55" s="89">
        <v>1.7709999999999999</v>
      </c>
      <c r="R55" s="89">
        <v>2.8027000000000002</v>
      </c>
      <c r="S55" s="89">
        <v>1.784</v>
      </c>
      <c r="T55" s="89"/>
      <c r="U55" s="89">
        <f t="shared" ref="U55:U62" si="9">SUM(N55:T55)</f>
        <v>10.0731</v>
      </c>
      <c r="V55" s="79"/>
      <c r="W55" s="40"/>
      <c r="X55" s="40"/>
      <c r="Y55" s="40"/>
      <c r="Z55" s="40"/>
      <c r="AA55" s="40"/>
      <c r="AB55" s="88"/>
      <c r="AC55" s="88"/>
      <c r="AD55" s="88"/>
      <c r="AE55" s="88"/>
      <c r="AF55" s="88"/>
      <c r="AG55" s="88"/>
    </row>
    <row r="56" spans="1:34" ht="49.5" customHeight="1" x14ac:dyDescent="0.3">
      <c r="A56" s="90"/>
      <c r="B56" s="79"/>
      <c r="C56" s="87"/>
      <c r="D56" s="87"/>
      <c r="E56" s="87"/>
      <c r="F56" s="87"/>
      <c r="G56" s="87"/>
      <c r="H56" s="87"/>
      <c r="I56" s="79"/>
      <c r="J56" s="79"/>
      <c r="K56" s="33" t="s">
        <v>56</v>
      </c>
      <c r="L56" s="79" t="s">
        <v>166</v>
      </c>
      <c r="M56" s="79"/>
      <c r="N56" s="89">
        <v>1650</v>
      </c>
      <c r="O56" s="78">
        <v>5073.3450000000003</v>
      </c>
      <c r="P56" s="89">
        <v>20045.361000000001</v>
      </c>
      <c r="Q56" s="89">
        <v>15429.473</v>
      </c>
      <c r="R56" s="89">
        <v>37778.724999999999</v>
      </c>
      <c r="S56" s="89" t="s">
        <v>81</v>
      </c>
      <c r="T56" s="89"/>
      <c r="U56" s="89">
        <f t="shared" si="9"/>
        <v>79976.90400000001</v>
      </c>
      <c r="V56" s="79"/>
      <c r="W56" s="40"/>
      <c r="X56" s="40"/>
      <c r="Y56" s="40"/>
      <c r="Z56" s="40"/>
      <c r="AA56" s="40"/>
      <c r="AB56" s="88"/>
      <c r="AC56" s="88"/>
      <c r="AD56" s="88"/>
      <c r="AE56" s="88"/>
      <c r="AF56" s="88"/>
      <c r="AG56" s="88"/>
    </row>
    <row r="57" spans="1:34" ht="41.25" customHeight="1" x14ac:dyDescent="0.3">
      <c r="A57" s="90"/>
      <c r="B57" s="79"/>
      <c r="C57" s="87"/>
      <c r="D57" s="87"/>
      <c r="E57" s="87"/>
      <c r="F57" s="87"/>
      <c r="G57" s="87"/>
      <c r="H57" s="87"/>
      <c r="I57" s="79"/>
      <c r="J57" s="79"/>
      <c r="K57" s="33" t="s">
        <v>57</v>
      </c>
      <c r="L57" s="79" t="s">
        <v>167</v>
      </c>
      <c r="M57" s="79"/>
      <c r="N57" s="89">
        <v>9.5220000000000002</v>
      </c>
      <c r="O57" s="78">
        <v>954.97500000000002</v>
      </c>
      <c r="P57" s="89">
        <v>1380.9971</v>
      </c>
      <c r="Q57" s="89">
        <v>3761.6239999999998</v>
      </c>
      <c r="R57" s="89">
        <v>4780.9423999999999</v>
      </c>
      <c r="S57" s="89">
        <v>3356.88</v>
      </c>
      <c r="T57" s="89"/>
      <c r="U57" s="89">
        <f t="shared" si="9"/>
        <v>14244.940500000001</v>
      </c>
      <c r="V57" s="79"/>
      <c r="W57" s="40"/>
      <c r="X57" s="40"/>
      <c r="Y57" s="40"/>
      <c r="Z57" s="40"/>
      <c r="AA57" s="40"/>
      <c r="AB57" s="88"/>
      <c r="AC57" s="88"/>
      <c r="AD57" s="88"/>
      <c r="AE57" s="88"/>
      <c r="AF57" s="88"/>
      <c r="AG57" s="88"/>
    </row>
    <row r="58" spans="1:34" ht="61.5" customHeight="1" x14ac:dyDescent="0.3">
      <c r="A58" s="90" t="s">
        <v>7</v>
      </c>
      <c r="B58" s="79" t="s">
        <v>137</v>
      </c>
      <c r="C58" s="87"/>
      <c r="D58" s="87"/>
      <c r="E58" s="87"/>
      <c r="F58" s="87"/>
      <c r="G58" s="87"/>
      <c r="H58" s="87"/>
      <c r="I58" s="79"/>
      <c r="J58" s="79">
        <v>373</v>
      </c>
      <c r="K58" s="33" t="s">
        <v>79</v>
      </c>
      <c r="L58" s="79" t="s">
        <v>153</v>
      </c>
      <c r="M58" s="79"/>
      <c r="N58" s="89">
        <v>5801.7489999999998</v>
      </c>
      <c r="O58" s="78">
        <v>11534.817999999999</v>
      </c>
      <c r="P58" s="89">
        <v>30000</v>
      </c>
      <c r="Q58" s="89">
        <v>15273.38</v>
      </c>
      <c r="R58" s="89">
        <v>10041.023999999999</v>
      </c>
      <c r="S58" s="89">
        <v>15400.563</v>
      </c>
      <c r="T58" s="89"/>
      <c r="U58" s="89">
        <f t="shared" si="9"/>
        <v>88051.533999999985</v>
      </c>
      <c r="V58" s="79"/>
      <c r="W58" s="40"/>
      <c r="X58" s="40"/>
      <c r="Y58" s="40"/>
      <c r="Z58" s="40"/>
      <c r="AA58" s="40"/>
      <c r="AB58" s="88"/>
      <c r="AC58" s="88"/>
      <c r="AD58" s="88"/>
      <c r="AE58" s="88"/>
      <c r="AF58" s="88"/>
      <c r="AG58" s="88"/>
    </row>
    <row r="59" spans="1:34" ht="37.5" x14ac:dyDescent="0.3">
      <c r="A59" s="90" t="s">
        <v>3</v>
      </c>
      <c r="B59" s="79" t="s">
        <v>171</v>
      </c>
      <c r="C59" s="87"/>
      <c r="D59" s="87"/>
      <c r="E59" s="87"/>
      <c r="F59" s="87"/>
      <c r="G59" s="87"/>
      <c r="H59" s="87"/>
      <c r="I59" s="79"/>
      <c r="J59" s="79"/>
      <c r="K59" s="90" t="s">
        <v>168</v>
      </c>
      <c r="L59" s="79"/>
      <c r="M59" s="89">
        <v>3588.4450000000002</v>
      </c>
      <c r="N59" s="89"/>
      <c r="O59" s="78"/>
      <c r="P59" s="89"/>
      <c r="Q59" s="89"/>
      <c r="R59" s="89"/>
      <c r="S59" s="89"/>
      <c r="T59" s="89"/>
      <c r="U59" s="89">
        <f>SUM(M59:T59)</f>
        <v>3588.4450000000002</v>
      </c>
      <c r="V59" s="79"/>
      <c r="W59" s="40"/>
      <c r="X59" s="40"/>
      <c r="Y59" s="40"/>
      <c r="Z59" s="40"/>
      <c r="AA59" s="40"/>
      <c r="AB59" s="88"/>
      <c r="AC59" s="88"/>
      <c r="AD59" s="88"/>
      <c r="AE59" s="88"/>
      <c r="AF59" s="88"/>
      <c r="AG59" s="88"/>
    </row>
    <row r="60" spans="1:34" ht="37.5" x14ac:dyDescent="0.3">
      <c r="A60" s="90" t="s">
        <v>9</v>
      </c>
      <c r="B60" s="79" t="s">
        <v>76</v>
      </c>
      <c r="C60" s="87"/>
      <c r="D60" s="87"/>
      <c r="E60" s="87"/>
      <c r="F60" s="87"/>
      <c r="G60" s="87"/>
      <c r="H60" s="87"/>
      <c r="I60" s="79"/>
      <c r="J60" s="79"/>
      <c r="K60" s="90" t="s">
        <v>168</v>
      </c>
      <c r="L60" s="79"/>
      <c r="M60" s="89">
        <v>3041.136</v>
      </c>
      <c r="N60" s="89"/>
      <c r="O60" s="78"/>
      <c r="P60" s="89"/>
      <c r="Q60" s="89"/>
      <c r="R60" s="89"/>
      <c r="S60" s="89"/>
      <c r="T60" s="89"/>
      <c r="U60" s="89">
        <f>SUM(M60:T60)</f>
        <v>3041.136</v>
      </c>
      <c r="V60" s="79"/>
      <c r="W60" s="40"/>
      <c r="X60" s="40"/>
      <c r="Y60" s="40"/>
      <c r="Z60" s="40"/>
      <c r="AA60" s="40"/>
      <c r="AB60" s="88"/>
      <c r="AC60" s="88"/>
      <c r="AD60" s="88"/>
      <c r="AE60" s="88"/>
      <c r="AF60" s="88"/>
      <c r="AG60" s="88"/>
    </row>
    <row r="61" spans="1:34" ht="57.75" customHeight="1" x14ac:dyDescent="0.3">
      <c r="A61" s="90" t="s">
        <v>10</v>
      </c>
      <c r="B61" s="79" t="s">
        <v>172</v>
      </c>
      <c r="C61" s="87"/>
      <c r="D61" s="87"/>
      <c r="E61" s="87"/>
      <c r="F61" s="87"/>
      <c r="G61" s="87"/>
      <c r="H61" s="87"/>
      <c r="I61" s="79"/>
      <c r="J61" s="79" t="s">
        <v>80</v>
      </c>
      <c r="K61" s="33" t="s">
        <v>78</v>
      </c>
      <c r="L61" s="79" t="s">
        <v>169</v>
      </c>
      <c r="M61" s="79"/>
      <c r="N61" s="89"/>
      <c r="O61" s="78"/>
      <c r="P61" s="89">
        <v>1575.2260000000001</v>
      </c>
      <c r="Q61" s="89"/>
      <c r="R61" s="89"/>
      <c r="S61" s="89"/>
      <c r="T61" s="89"/>
      <c r="U61" s="89">
        <f t="shared" si="9"/>
        <v>1575.2260000000001</v>
      </c>
      <c r="V61" s="79"/>
      <c r="W61" s="40"/>
      <c r="X61" s="40"/>
      <c r="Y61" s="40"/>
      <c r="Z61" s="40"/>
      <c r="AA61" s="40"/>
      <c r="AB61" s="88"/>
      <c r="AC61" s="88"/>
      <c r="AD61" s="88"/>
      <c r="AE61" s="88"/>
      <c r="AF61" s="88"/>
      <c r="AG61" s="88"/>
    </row>
    <row r="62" spans="1:34" ht="22.5" customHeight="1" x14ac:dyDescent="0.3">
      <c r="A62" s="90" t="s">
        <v>11</v>
      </c>
      <c r="B62" s="79" t="s">
        <v>173</v>
      </c>
      <c r="C62" s="87" t="s">
        <v>77</v>
      </c>
      <c r="D62" s="87"/>
      <c r="E62" s="87"/>
      <c r="F62" s="87"/>
      <c r="G62" s="87"/>
      <c r="H62" s="87"/>
      <c r="I62" s="79"/>
      <c r="J62" s="79"/>
      <c r="K62" s="33"/>
      <c r="L62" s="79"/>
      <c r="M62" s="79"/>
      <c r="N62" s="89"/>
      <c r="O62" s="78"/>
      <c r="P62" s="89"/>
      <c r="Q62" s="89"/>
      <c r="R62" s="89"/>
      <c r="S62" s="89"/>
      <c r="T62" s="89"/>
      <c r="U62" s="89">
        <f t="shared" si="9"/>
        <v>0</v>
      </c>
      <c r="V62" s="79"/>
      <c r="W62" s="40"/>
      <c r="X62" s="40"/>
      <c r="Y62" s="40"/>
      <c r="Z62" s="40"/>
      <c r="AA62" s="40"/>
      <c r="AB62" s="88"/>
      <c r="AC62" s="88"/>
      <c r="AD62" s="88"/>
      <c r="AE62" s="88"/>
      <c r="AF62" s="88"/>
      <c r="AG62" s="88"/>
    </row>
    <row r="63" spans="1:34" s="3" customFormat="1" ht="29.25" customHeight="1" x14ac:dyDescent="0.3">
      <c r="A63" s="225" t="s">
        <v>125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"/>
      <c r="X63" s="2"/>
      <c r="Y63" s="2"/>
    </row>
    <row r="64" spans="1:34" s="98" customFormat="1" ht="68.25" customHeight="1" x14ac:dyDescent="0.3">
      <c r="A64" s="86" t="s">
        <v>11</v>
      </c>
      <c r="B64" s="28"/>
      <c r="C64" s="28" t="s">
        <v>108</v>
      </c>
      <c r="D64" s="28" t="s">
        <v>109</v>
      </c>
      <c r="E64" s="28" t="s">
        <v>174</v>
      </c>
      <c r="F64" s="28" t="s">
        <v>115</v>
      </c>
      <c r="G64" s="28" t="s">
        <v>175</v>
      </c>
      <c r="H64" s="30" t="s">
        <v>176</v>
      </c>
      <c r="I64" s="91"/>
      <c r="J64" s="28"/>
      <c r="K64" s="92"/>
      <c r="L64" s="93" t="s">
        <v>104</v>
      </c>
      <c r="M64" s="93"/>
      <c r="N64" s="94"/>
      <c r="O64" s="76"/>
      <c r="P64" s="95"/>
      <c r="Q64" s="95"/>
      <c r="R64" s="38">
        <f>+R65+R91+R117+R122+R147</f>
        <v>15123.596599999999</v>
      </c>
      <c r="S64" s="38">
        <f>+S65+S91+S117+S122+S147</f>
        <v>16492.380499999999</v>
      </c>
      <c r="T64" s="38"/>
      <c r="U64" s="38">
        <f>+U65+U91+U117+U122+U147</f>
        <v>31615.977099999996</v>
      </c>
      <c r="V64" s="202" t="s">
        <v>116</v>
      </c>
      <c r="W64" s="96"/>
      <c r="X64" s="96"/>
      <c r="Y64" s="96"/>
      <c r="Z64" s="96"/>
      <c r="AA64" s="96"/>
      <c r="AB64" s="97"/>
      <c r="AC64" s="97"/>
      <c r="AD64" s="97"/>
      <c r="AE64" s="97"/>
      <c r="AF64" s="97"/>
      <c r="AG64" s="97"/>
    </row>
    <row r="65" spans="1:33" s="105" customFormat="1" hidden="1" x14ac:dyDescent="0.25">
      <c r="A65" s="99"/>
      <c r="B65" s="100" t="s">
        <v>14</v>
      </c>
      <c r="C65" s="100"/>
      <c r="D65" s="100"/>
      <c r="E65" s="100"/>
      <c r="F65" s="100"/>
      <c r="G65" s="100"/>
      <c r="H65" s="100"/>
      <c r="I65" s="100"/>
      <c r="J65" s="100">
        <v>360</v>
      </c>
      <c r="K65" s="99" t="s">
        <v>5</v>
      </c>
      <c r="L65" s="99" t="s">
        <v>30</v>
      </c>
      <c r="M65" s="99"/>
      <c r="N65" s="101"/>
      <c r="O65" s="102"/>
      <c r="P65" s="102"/>
      <c r="Q65" s="102"/>
      <c r="R65" s="101">
        <f t="shared" ref="R65:S65" si="10">+R66+R67+R68+R69</f>
        <v>840.97699999999998</v>
      </c>
      <c r="S65" s="101">
        <f t="shared" si="10"/>
        <v>781.43600000000004</v>
      </c>
      <c r="T65" s="101"/>
      <c r="U65" s="101">
        <f t="shared" ref="U65:U69" si="11">+R65+S65+T65</f>
        <v>1622.413</v>
      </c>
      <c r="V65" s="100"/>
      <c r="W65" s="103"/>
      <c r="X65" s="103"/>
      <c r="Y65" s="103"/>
      <c r="Z65" s="103"/>
      <c r="AA65" s="103"/>
      <c r="AB65" s="104"/>
      <c r="AC65" s="104"/>
      <c r="AD65" s="104"/>
      <c r="AE65" s="104"/>
      <c r="AF65" s="104"/>
      <c r="AG65" s="104"/>
    </row>
    <row r="66" spans="1:33" s="111" customFormat="1" ht="40.5" hidden="1" customHeight="1" x14ac:dyDescent="0.3">
      <c r="A66" s="86"/>
      <c r="B66" s="28"/>
      <c r="C66" s="79"/>
      <c r="D66" s="79"/>
      <c r="E66" s="79"/>
      <c r="F66" s="79"/>
      <c r="G66" s="79"/>
      <c r="H66" s="79"/>
      <c r="I66" s="106"/>
      <c r="J66" s="79"/>
      <c r="K66" s="90" t="s">
        <v>18</v>
      </c>
      <c r="L66" s="107" t="s">
        <v>6</v>
      </c>
      <c r="M66" s="107"/>
      <c r="N66" s="108"/>
      <c r="O66" s="76"/>
      <c r="P66" s="76"/>
      <c r="Q66" s="76"/>
      <c r="R66" s="89">
        <f>+R71+R76+R81+R86</f>
        <v>311.404</v>
      </c>
      <c r="S66" s="89">
        <f>+S71+S76+S81+S86</f>
        <v>0</v>
      </c>
      <c r="T66" s="89"/>
      <c r="U66" s="38">
        <f t="shared" si="11"/>
        <v>311.404</v>
      </c>
      <c r="V66" s="79"/>
      <c r="W66" s="109"/>
      <c r="X66" s="109"/>
      <c r="Y66" s="109"/>
      <c r="Z66" s="109"/>
      <c r="AA66" s="109"/>
      <c r="AB66" s="110"/>
      <c r="AC66" s="110"/>
      <c r="AD66" s="110"/>
      <c r="AE66" s="110"/>
      <c r="AF66" s="110"/>
      <c r="AG66" s="110"/>
    </row>
    <row r="67" spans="1:33" s="111" customFormat="1" ht="30" hidden="1" customHeight="1" x14ac:dyDescent="0.3">
      <c r="A67" s="86"/>
      <c r="B67" s="28"/>
      <c r="C67" s="79"/>
      <c r="D67" s="79"/>
      <c r="E67" s="79"/>
      <c r="F67" s="79"/>
      <c r="G67" s="79"/>
      <c r="H67" s="79"/>
      <c r="I67" s="106"/>
      <c r="J67" s="79"/>
      <c r="K67" s="90" t="s">
        <v>32</v>
      </c>
      <c r="L67" s="107" t="s">
        <v>19</v>
      </c>
      <c r="M67" s="107"/>
      <c r="N67" s="108"/>
      <c r="O67" s="76"/>
      <c r="P67" s="76"/>
      <c r="Q67" s="76"/>
      <c r="R67" s="89">
        <f t="shared" ref="R67:S67" si="12">+R72+R77+R82+R87</f>
        <v>494.52499999999998</v>
      </c>
      <c r="S67" s="89">
        <f t="shared" si="12"/>
        <v>0</v>
      </c>
      <c r="T67" s="89"/>
      <c r="U67" s="38">
        <f t="shared" si="11"/>
        <v>494.52499999999998</v>
      </c>
      <c r="V67" s="79"/>
      <c r="X67" s="109"/>
      <c r="Y67" s="109"/>
      <c r="Z67" s="109"/>
      <c r="AA67" s="109"/>
      <c r="AB67" s="110"/>
      <c r="AC67" s="110"/>
      <c r="AD67" s="110"/>
      <c r="AE67" s="110"/>
      <c r="AF67" s="110"/>
      <c r="AG67" s="110"/>
    </row>
    <row r="68" spans="1:33" s="111" customFormat="1" hidden="1" x14ac:dyDescent="0.3">
      <c r="A68" s="86"/>
      <c r="B68" s="28"/>
      <c r="C68" s="79"/>
      <c r="D68" s="79"/>
      <c r="E68" s="79"/>
      <c r="F68" s="79"/>
      <c r="G68" s="79"/>
      <c r="H68" s="79"/>
      <c r="I68" s="106"/>
      <c r="J68" s="79"/>
      <c r="K68" s="90" t="s">
        <v>2</v>
      </c>
      <c r="L68" s="107" t="s">
        <v>15</v>
      </c>
      <c r="M68" s="107"/>
      <c r="N68" s="108"/>
      <c r="O68" s="76"/>
      <c r="P68" s="76"/>
      <c r="Q68" s="76"/>
      <c r="R68" s="89">
        <f t="shared" ref="R68:S68" si="13">+R73+R78+R83+R88</f>
        <v>19.913</v>
      </c>
      <c r="S68" s="89">
        <f t="shared" si="13"/>
        <v>781.43600000000004</v>
      </c>
      <c r="T68" s="89"/>
      <c r="U68" s="38">
        <f t="shared" si="11"/>
        <v>801.34900000000005</v>
      </c>
      <c r="V68" s="79"/>
      <c r="W68" s="109"/>
      <c r="X68" s="109"/>
      <c r="Y68" s="109"/>
      <c r="Z68" s="109"/>
      <c r="AA68" s="109"/>
      <c r="AB68" s="110"/>
      <c r="AC68" s="110"/>
      <c r="AD68" s="110"/>
      <c r="AE68" s="110"/>
      <c r="AF68" s="110"/>
      <c r="AG68" s="110"/>
    </row>
    <row r="69" spans="1:33" s="111" customFormat="1" ht="37.5" hidden="1" x14ac:dyDescent="0.3">
      <c r="A69" s="86"/>
      <c r="B69" s="28"/>
      <c r="C69" s="79"/>
      <c r="D69" s="79"/>
      <c r="E69" s="79"/>
      <c r="F69" s="79"/>
      <c r="G69" s="79"/>
      <c r="H69" s="79"/>
      <c r="I69" s="106"/>
      <c r="J69" s="79"/>
      <c r="K69" s="90" t="s">
        <v>33</v>
      </c>
      <c r="L69" s="107" t="s">
        <v>37</v>
      </c>
      <c r="M69" s="107"/>
      <c r="N69" s="108"/>
      <c r="O69" s="76"/>
      <c r="P69" s="76"/>
      <c r="Q69" s="76"/>
      <c r="R69" s="89">
        <f t="shared" ref="R69:S69" si="14">+R74+R79+R84+R89</f>
        <v>15.135000000000002</v>
      </c>
      <c r="S69" s="89">
        <f t="shared" si="14"/>
        <v>0</v>
      </c>
      <c r="T69" s="89"/>
      <c r="U69" s="38">
        <f t="shared" si="11"/>
        <v>15.135000000000002</v>
      </c>
      <c r="V69" s="79"/>
      <c r="W69" s="109"/>
      <c r="X69" s="109"/>
      <c r="Y69" s="109"/>
      <c r="Z69" s="109"/>
      <c r="AA69" s="109"/>
      <c r="AB69" s="110"/>
      <c r="AC69" s="110"/>
      <c r="AD69" s="110"/>
      <c r="AE69" s="110"/>
      <c r="AF69" s="110"/>
      <c r="AG69" s="110"/>
    </row>
    <row r="70" spans="1:33" ht="56.25" x14ac:dyDescent="0.3">
      <c r="A70" s="90" t="s">
        <v>4</v>
      </c>
      <c r="B70" s="106" t="s">
        <v>187</v>
      </c>
      <c r="C70" s="79"/>
      <c r="D70" s="79"/>
      <c r="E70" s="79"/>
      <c r="F70" s="79"/>
      <c r="G70" s="79"/>
      <c r="H70" s="79"/>
      <c r="I70" s="106"/>
      <c r="J70" s="79"/>
      <c r="K70" s="90" t="s">
        <v>5</v>
      </c>
      <c r="L70" s="79" t="s">
        <v>177</v>
      </c>
      <c r="M70" s="79"/>
      <c r="N70" s="89"/>
      <c r="O70" s="78"/>
      <c r="P70" s="112"/>
      <c r="Q70" s="112"/>
      <c r="R70" s="89">
        <f>SUM(R71:R74)</f>
        <v>56.414000000000001</v>
      </c>
      <c r="S70" s="89">
        <f t="shared" ref="S70" si="15">SUM(S71:S74)</f>
        <v>64.72</v>
      </c>
      <c r="T70" s="113"/>
      <c r="U70" s="89">
        <f t="shared" ref="U70:U89" si="16">+R70+S70+T70</f>
        <v>121.134</v>
      </c>
      <c r="V70" s="79"/>
      <c r="W70" s="40"/>
      <c r="X70" s="40"/>
      <c r="Y70" s="40"/>
      <c r="Z70" s="40"/>
      <c r="AA70" s="40"/>
      <c r="AB70" s="88"/>
      <c r="AC70" s="88"/>
      <c r="AD70" s="88"/>
      <c r="AE70" s="88"/>
      <c r="AF70" s="88"/>
      <c r="AG70" s="88"/>
    </row>
    <row r="71" spans="1:33" ht="37.5" x14ac:dyDescent="0.3">
      <c r="A71" s="90"/>
      <c r="B71" s="106"/>
      <c r="C71" s="79"/>
      <c r="D71" s="79"/>
      <c r="E71" s="79"/>
      <c r="F71" s="79"/>
      <c r="G71" s="79"/>
      <c r="H71" s="79"/>
      <c r="I71" s="106"/>
      <c r="J71" s="79"/>
      <c r="K71" s="114" t="s">
        <v>18</v>
      </c>
      <c r="L71" s="115" t="s">
        <v>181</v>
      </c>
      <c r="M71" s="115"/>
      <c r="N71" s="116"/>
      <c r="O71" s="78"/>
      <c r="P71" s="112"/>
      <c r="Q71" s="112"/>
      <c r="R71" s="89">
        <v>21.105</v>
      </c>
      <c r="S71" s="113"/>
      <c r="T71" s="113"/>
      <c r="U71" s="89">
        <f t="shared" si="16"/>
        <v>21.105</v>
      </c>
      <c r="V71" s="79"/>
      <c r="W71" s="40"/>
      <c r="X71" s="40"/>
      <c r="Y71" s="40"/>
      <c r="Z71" s="40"/>
      <c r="AA71" s="40"/>
      <c r="AB71" s="88"/>
      <c r="AC71" s="88"/>
      <c r="AD71" s="88"/>
      <c r="AE71" s="88"/>
      <c r="AF71" s="88"/>
      <c r="AG71" s="88"/>
    </row>
    <row r="72" spans="1:33" x14ac:dyDescent="0.3">
      <c r="A72" s="90"/>
      <c r="B72" s="106"/>
      <c r="C72" s="79"/>
      <c r="D72" s="79"/>
      <c r="E72" s="79"/>
      <c r="F72" s="79"/>
      <c r="G72" s="79"/>
      <c r="H72" s="79"/>
      <c r="I72" s="106"/>
      <c r="J72" s="79"/>
      <c r="K72" s="114" t="s">
        <v>32</v>
      </c>
      <c r="L72" s="115" t="s">
        <v>178</v>
      </c>
      <c r="M72" s="115"/>
      <c r="N72" s="116"/>
      <c r="O72" s="78"/>
      <c r="P72" s="112"/>
      <c r="Q72" s="112"/>
      <c r="R72" s="89">
        <v>32.853999999999999</v>
      </c>
      <c r="S72" s="113"/>
      <c r="T72" s="113"/>
      <c r="U72" s="89">
        <f t="shared" si="16"/>
        <v>32.853999999999999</v>
      </c>
      <c r="V72" s="79"/>
      <c r="W72" s="40"/>
      <c r="X72" s="40"/>
      <c r="Y72" s="40"/>
      <c r="Z72" s="40"/>
      <c r="AA72" s="40"/>
      <c r="AB72" s="88"/>
      <c r="AC72" s="88"/>
      <c r="AD72" s="88"/>
      <c r="AE72" s="88"/>
      <c r="AF72" s="88"/>
      <c r="AG72" s="88"/>
    </row>
    <row r="73" spans="1:33" x14ac:dyDescent="0.3">
      <c r="A73" s="90"/>
      <c r="B73" s="106"/>
      <c r="C73" s="79"/>
      <c r="D73" s="79"/>
      <c r="E73" s="79"/>
      <c r="F73" s="79"/>
      <c r="G73" s="79"/>
      <c r="H73" s="79"/>
      <c r="I73" s="106"/>
      <c r="J73" s="79"/>
      <c r="K73" s="114" t="s">
        <v>2</v>
      </c>
      <c r="L73" s="117" t="s">
        <v>179</v>
      </c>
      <c r="M73" s="117"/>
      <c r="N73" s="118"/>
      <c r="O73" s="78"/>
      <c r="P73" s="112"/>
      <c r="Q73" s="112"/>
      <c r="R73" s="89">
        <v>0.98899999999999999</v>
      </c>
      <c r="S73" s="113">
        <v>64.72</v>
      </c>
      <c r="T73" s="113"/>
      <c r="U73" s="89">
        <f t="shared" si="16"/>
        <v>65.709000000000003</v>
      </c>
      <c r="V73" s="79"/>
      <c r="W73" s="40"/>
      <c r="X73" s="40"/>
      <c r="Y73" s="40"/>
      <c r="Z73" s="40"/>
      <c r="AA73" s="40"/>
      <c r="AB73" s="88"/>
      <c r="AC73" s="88"/>
      <c r="AD73" s="88"/>
      <c r="AE73" s="88"/>
      <c r="AF73" s="88"/>
      <c r="AG73" s="88"/>
    </row>
    <row r="74" spans="1:33" ht="41.25" customHeight="1" x14ac:dyDescent="0.3">
      <c r="A74" s="90"/>
      <c r="B74" s="106"/>
      <c r="C74" s="79"/>
      <c r="D74" s="79"/>
      <c r="E74" s="79"/>
      <c r="F74" s="79"/>
      <c r="G74" s="79"/>
      <c r="H74" s="79"/>
      <c r="I74" s="106"/>
      <c r="J74" s="79"/>
      <c r="K74" s="114" t="s">
        <v>33</v>
      </c>
      <c r="L74" s="115" t="s">
        <v>180</v>
      </c>
      <c r="M74" s="115"/>
      <c r="N74" s="116"/>
      <c r="O74" s="78"/>
      <c r="P74" s="112"/>
      <c r="Q74" s="112"/>
      <c r="R74" s="89">
        <v>1.466</v>
      </c>
      <c r="S74" s="113"/>
      <c r="T74" s="113"/>
      <c r="U74" s="89">
        <f t="shared" si="16"/>
        <v>1.466</v>
      </c>
      <c r="V74" s="79"/>
      <c r="W74" s="40"/>
      <c r="X74" s="40"/>
      <c r="Y74" s="40"/>
      <c r="Z74" s="40"/>
      <c r="AA74" s="40"/>
      <c r="AB74" s="88"/>
      <c r="AC74" s="88"/>
      <c r="AD74" s="88"/>
      <c r="AE74" s="88"/>
      <c r="AF74" s="88"/>
      <c r="AG74" s="88"/>
    </row>
    <row r="75" spans="1:33" ht="61.5" customHeight="1" x14ac:dyDescent="0.3">
      <c r="A75" s="90" t="s">
        <v>7</v>
      </c>
      <c r="B75" s="106" t="s">
        <v>188</v>
      </c>
      <c r="C75" s="79"/>
      <c r="D75" s="79"/>
      <c r="E75" s="79"/>
      <c r="F75" s="79"/>
      <c r="G75" s="79"/>
      <c r="H75" s="79"/>
      <c r="I75" s="106"/>
      <c r="J75" s="79"/>
      <c r="K75" s="90" t="s">
        <v>5</v>
      </c>
      <c r="L75" s="79" t="s">
        <v>177</v>
      </c>
      <c r="M75" s="79"/>
      <c r="N75" s="89"/>
      <c r="O75" s="78"/>
      <c r="P75" s="112"/>
      <c r="Q75" s="112"/>
      <c r="R75" s="89">
        <f>SUM(R76:R79)</f>
        <v>194.00799999999998</v>
      </c>
      <c r="S75" s="89">
        <f t="shared" ref="S75" si="17">SUM(S76:S79)</f>
        <v>123.914</v>
      </c>
      <c r="T75" s="113"/>
      <c r="U75" s="89">
        <f t="shared" si="16"/>
        <v>317.92199999999997</v>
      </c>
      <c r="V75" s="79"/>
      <c r="W75" s="40"/>
      <c r="X75" s="40"/>
      <c r="Y75" s="40"/>
      <c r="Z75" s="40"/>
      <c r="AA75" s="40"/>
      <c r="AB75" s="88"/>
      <c r="AC75" s="88"/>
      <c r="AD75" s="88"/>
      <c r="AE75" s="88"/>
      <c r="AF75" s="88"/>
      <c r="AG75" s="88"/>
    </row>
    <row r="76" spans="1:33" ht="37.5" x14ac:dyDescent="0.3">
      <c r="A76" s="90"/>
      <c r="B76" s="106"/>
      <c r="C76" s="79"/>
      <c r="D76" s="79"/>
      <c r="E76" s="79"/>
      <c r="F76" s="79"/>
      <c r="G76" s="79"/>
      <c r="H76" s="79"/>
      <c r="I76" s="106"/>
      <c r="J76" s="79"/>
      <c r="K76" s="114" t="s">
        <v>18</v>
      </c>
      <c r="L76" s="115" t="s">
        <v>182</v>
      </c>
      <c r="M76" s="115"/>
      <c r="N76" s="116"/>
      <c r="O76" s="78"/>
      <c r="P76" s="112"/>
      <c r="Q76" s="112"/>
      <c r="R76" s="89">
        <v>61.249000000000002</v>
      </c>
      <c r="S76" s="113"/>
      <c r="T76" s="113"/>
      <c r="U76" s="89">
        <f t="shared" si="16"/>
        <v>61.249000000000002</v>
      </c>
      <c r="V76" s="79"/>
      <c r="W76" s="40"/>
      <c r="X76" s="40"/>
      <c r="Y76" s="40"/>
      <c r="Z76" s="40"/>
      <c r="AA76" s="40"/>
      <c r="AB76" s="88"/>
      <c r="AC76" s="88"/>
      <c r="AD76" s="88"/>
      <c r="AE76" s="88"/>
      <c r="AF76" s="88"/>
      <c r="AG76" s="88"/>
    </row>
    <row r="77" spans="1:33" ht="37.5" x14ac:dyDescent="0.3">
      <c r="A77" s="90"/>
      <c r="B77" s="106"/>
      <c r="C77" s="79"/>
      <c r="D77" s="79"/>
      <c r="E77" s="79"/>
      <c r="F77" s="79"/>
      <c r="G77" s="79"/>
      <c r="H77" s="79"/>
      <c r="I77" s="106"/>
      <c r="J77" s="79"/>
      <c r="K77" s="114" t="s">
        <v>32</v>
      </c>
      <c r="L77" s="115" t="s">
        <v>178</v>
      </c>
      <c r="M77" s="115"/>
      <c r="N77" s="116"/>
      <c r="O77" s="78"/>
      <c r="P77" s="112"/>
      <c r="Q77" s="112"/>
      <c r="R77" s="89">
        <v>126.934</v>
      </c>
      <c r="S77" s="113"/>
      <c r="T77" s="113"/>
      <c r="U77" s="89">
        <f t="shared" si="16"/>
        <v>126.934</v>
      </c>
      <c r="V77" s="79"/>
      <c r="W77" s="40"/>
      <c r="X77" s="40"/>
      <c r="Y77" s="40"/>
      <c r="Z77" s="40"/>
      <c r="AA77" s="40"/>
      <c r="AB77" s="88"/>
      <c r="AC77" s="88"/>
      <c r="AD77" s="88"/>
      <c r="AE77" s="88"/>
      <c r="AF77" s="88"/>
      <c r="AG77" s="88"/>
    </row>
    <row r="78" spans="1:33" x14ac:dyDescent="0.3">
      <c r="A78" s="90"/>
      <c r="B78" s="106"/>
      <c r="C78" s="79"/>
      <c r="D78" s="79"/>
      <c r="E78" s="79"/>
      <c r="F78" s="79"/>
      <c r="G78" s="79"/>
      <c r="H78" s="79"/>
      <c r="I78" s="106"/>
      <c r="J78" s="79"/>
      <c r="K78" s="114" t="s">
        <v>2</v>
      </c>
      <c r="L78" s="117" t="s">
        <v>179</v>
      </c>
      <c r="M78" s="117"/>
      <c r="N78" s="118"/>
      <c r="O78" s="78"/>
      <c r="P78" s="112"/>
      <c r="Q78" s="112"/>
      <c r="R78" s="89">
        <v>2.8250000000000002</v>
      </c>
      <c r="S78" s="113">
        <v>123.914</v>
      </c>
      <c r="T78" s="113"/>
      <c r="U78" s="89">
        <f t="shared" si="16"/>
        <v>126.739</v>
      </c>
      <c r="V78" s="79"/>
      <c r="W78" s="40"/>
      <c r="X78" s="40"/>
      <c r="Y78" s="40"/>
      <c r="Z78" s="40"/>
      <c r="AA78" s="40"/>
      <c r="AB78" s="88"/>
      <c r="AC78" s="88"/>
      <c r="AD78" s="88"/>
      <c r="AE78" s="88"/>
      <c r="AF78" s="88"/>
      <c r="AG78" s="88"/>
    </row>
    <row r="79" spans="1:33" ht="37.5" x14ac:dyDescent="0.3">
      <c r="A79" s="90"/>
      <c r="B79" s="106"/>
      <c r="C79" s="79"/>
      <c r="D79" s="79"/>
      <c r="E79" s="79"/>
      <c r="F79" s="79"/>
      <c r="G79" s="79"/>
      <c r="H79" s="79"/>
      <c r="I79" s="106"/>
      <c r="J79" s="79"/>
      <c r="K79" s="114" t="s">
        <v>33</v>
      </c>
      <c r="L79" s="115" t="s">
        <v>180</v>
      </c>
      <c r="M79" s="115"/>
      <c r="N79" s="116"/>
      <c r="O79" s="78"/>
      <c r="P79" s="112"/>
      <c r="Q79" s="112"/>
      <c r="R79" s="89">
        <v>3</v>
      </c>
      <c r="S79" s="113"/>
      <c r="T79" s="113"/>
      <c r="U79" s="89">
        <f t="shared" si="16"/>
        <v>3</v>
      </c>
      <c r="V79" s="79"/>
      <c r="W79" s="40"/>
      <c r="X79" s="40"/>
      <c r="Y79" s="40"/>
      <c r="Z79" s="40"/>
      <c r="AA79" s="40"/>
      <c r="AB79" s="88"/>
      <c r="AC79" s="88"/>
      <c r="AD79" s="88"/>
      <c r="AE79" s="88"/>
      <c r="AF79" s="88"/>
      <c r="AG79" s="88"/>
    </row>
    <row r="80" spans="1:33" ht="65.25" customHeight="1" x14ac:dyDescent="0.3">
      <c r="A80" s="90" t="s">
        <v>3</v>
      </c>
      <c r="B80" s="106" t="s">
        <v>212</v>
      </c>
      <c r="C80" s="79"/>
      <c r="D80" s="79"/>
      <c r="E80" s="79"/>
      <c r="F80" s="79"/>
      <c r="G80" s="79"/>
      <c r="H80" s="79"/>
      <c r="I80" s="106"/>
      <c r="J80" s="79"/>
      <c r="K80" s="90" t="s">
        <v>5</v>
      </c>
      <c r="L80" s="79" t="s">
        <v>177</v>
      </c>
      <c r="M80" s="79"/>
      <c r="N80" s="89"/>
      <c r="O80" s="78"/>
      <c r="P80" s="112"/>
      <c r="Q80" s="112"/>
      <c r="R80" s="89">
        <f>SUM(R81:R84)</f>
        <v>344.43400000000003</v>
      </c>
      <c r="S80" s="89">
        <f t="shared" ref="S80" si="18">SUM(S81:S84)</f>
        <v>410.68200000000002</v>
      </c>
      <c r="T80" s="113"/>
      <c r="U80" s="89">
        <f t="shared" si="16"/>
        <v>755.11599999999999</v>
      </c>
      <c r="V80" s="79"/>
      <c r="W80" s="40"/>
      <c r="X80" s="40"/>
      <c r="Y80" s="40"/>
      <c r="Z80" s="40"/>
      <c r="AA80" s="40"/>
      <c r="AB80" s="88"/>
      <c r="AC80" s="88"/>
      <c r="AD80" s="88"/>
      <c r="AE80" s="88"/>
      <c r="AF80" s="88"/>
      <c r="AG80" s="88"/>
    </row>
    <row r="81" spans="1:33" ht="37.5" x14ac:dyDescent="0.3">
      <c r="A81" s="90"/>
      <c r="B81" s="106"/>
      <c r="C81" s="79"/>
      <c r="D81" s="79"/>
      <c r="E81" s="79"/>
      <c r="F81" s="79"/>
      <c r="G81" s="79"/>
      <c r="H81" s="79"/>
      <c r="I81" s="106"/>
      <c r="J81" s="79"/>
      <c r="K81" s="114" t="s">
        <v>18</v>
      </c>
      <c r="L81" s="115" t="s">
        <v>181</v>
      </c>
      <c r="M81" s="115"/>
      <c r="N81" s="116"/>
      <c r="O81" s="78"/>
      <c r="P81" s="112"/>
      <c r="Q81" s="112"/>
      <c r="R81" s="89">
        <v>140.11500000000001</v>
      </c>
      <c r="S81" s="113"/>
      <c r="T81" s="113"/>
      <c r="U81" s="89">
        <f t="shared" si="16"/>
        <v>140.11500000000001</v>
      </c>
      <c r="V81" s="79"/>
      <c r="W81" s="40"/>
      <c r="X81" s="40"/>
      <c r="Y81" s="40"/>
      <c r="Z81" s="40"/>
      <c r="AA81" s="40"/>
      <c r="AB81" s="88"/>
      <c r="AC81" s="88"/>
      <c r="AD81" s="88"/>
      <c r="AE81" s="88"/>
      <c r="AF81" s="88"/>
      <c r="AG81" s="88"/>
    </row>
    <row r="82" spans="1:33" ht="37.5" x14ac:dyDescent="0.3">
      <c r="A82" s="90"/>
      <c r="B82" s="106"/>
      <c r="C82" s="79"/>
      <c r="D82" s="79"/>
      <c r="E82" s="79"/>
      <c r="F82" s="79"/>
      <c r="G82" s="79"/>
      <c r="H82" s="79"/>
      <c r="I82" s="106"/>
      <c r="J82" s="79"/>
      <c r="K82" s="114" t="s">
        <v>32</v>
      </c>
      <c r="L82" s="115" t="s">
        <v>178</v>
      </c>
      <c r="M82" s="115"/>
      <c r="N82" s="116"/>
      <c r="O82" s="78"/>
      <c r="P82" s="112"/>
      <c r="Q82" s="112"/>
      <c r="R82" s="89">
        <v>191.74600000000001</v>
      </c>
      <c r="S82" s="113"/>
      <c r="T82" s="113"/>
      <c r="U82" s="89">
        <f t="shared" si="16"/>
        <v>191.74600000000001</v>
      </c>
      <c r="V82" s="79"/>
      <c r="W82" s="40"/>
      <c r="X82" s="40"/>
      <c r="Y82" s="40"/>
      <c r="Z82" s="40"/>
      <c r="AA82" s="40"/>
      <c r="AB82" s="88"/>
      <c r="AC82" s="88"/>
      <c r="AD82" s="88"/>
      <c r="AE82" s="88"/>
      <c r="AF82" s="88"/>
      <c r="AG82" s="88"/>
    </row>
    <row r="83" spans="1:33" x14ac:dyDescent="0.3">
      <c r="A83" s="90"/>
      <c r="B83" s="106"/>
      <c r="C83" s="79"/>
      <c r="D83" s="79"/>
      <c r="E83" s="79"/>
      <c r="F83" s="79"/>
      <c r="G83" s="79"/>
      <c r="H83" s="79"/>
      <c r="I83" s="106"/>
      <c r="J83" s="79"/>
      <c r="K83" s="114" t="s">
        <v>2</v>
      </c>
      <c r="L83" s="117" t="s">
        <v>179</v>
      </c>
      <c r="M83" s="117"/>
      <c r="N83" s="118"/>
      <c r="O83" s="78"/>
      <c r="P83" s="112"/>
      <c r="Q83" s="112"/>
      <c r="R83" s="89">
        <v>6.5640000000000001</v>
      </c>
      <c r="S83" s="113">
        <v>410.68200000000002</v>
      </c>
      <c r="T83" s="113"/>
      <c r="U83" s="89">
        <f t="shared" si="16"/>
        <v>417.24600000000004</v>
      </c>
      <c r="V83" s="79"/>
      <c r="W83" s="40"/>
      <c r="X83" s="40"/>
      <c r="Y83" s="40"/>
      <c r="Z83" s="40"/>
      <c r="AA83" s="40"/>
      <c r="AB83" s="88"/>
      <c r="AC83" s="88"/>
      <c r="AD83" s="88"/>
      <c r="AE83" s="88"/>
      <c r="AF83" s="88"/>
      <c r="AG83" s="88"/>
    </row>
    <row r="84" spans="1:33" ht="37.5" x14ac:dyDescent="0.3">
      <c r="A84" s="90"/>
      <c r="B84" s="106"/>
      <c r="C84" s="79"/>
      <c r="D84" s="79"/>
      <c r="E84" s="79"/>
      <c r="F84" s="79"/>
      <c r="G84" s="79"/>
      <c r="H84" s="79"/>
      <c r="I84" s="106"/>
      <c r="J84" s="79"/>
      <c r="K84" s="114" t="s">
        <v>33</v>
      </c>
      <c r="L84" s="115" t="s">
        <v>180</v>
      </c>
      <c r="M84" s="115"/>
      <c r="N84" s="116"/>
      <c r="O84" s="78"/>
      <c r="P84" s="112"/>
      <c r="Q84" s="112"/>
      <c r="R84" s="89">
        <v>6.0090000000000003</v>
      </c>
      <c r="S84" s="113"/>
      <c r="T84" s="113"/>
      <c r="U84" s="89">
        <f t="shared" si="16"/>
        <v>6.0090000000000003</v>
      </c>
      <c r="V84" s="79"/>
      <c r="W84" s="40"/>
      <c r="X84" s="40"/>
      <c r="Y84" s="40"/>
      <c r="Z84" s="40"/>
      <c r="AA84" s="40"/>
      <c r="AB84" s="88"/>
      <c r="AC84" s="88"/>
      <c r="AD84" s="88"/>
      <c r="AE84" s="88"/>
      <c r="AF84" s="88"/>
      <c r="AG84" s="88"/>
    </row>
    <row r="85" spans="1:33" ht="93.75" customHeight="1" x14ac:dyDescent="0.3">
      <c r="A85" s="90" t="s">
        <v>9</v>
      </c>
      <c r="B85" s="90" t="s">
        <v>36</v>
      </c>
      <c r="C85" s="79"/>
      <c r="D85" s="79"/>
      <c r="E85" s="79"/>
      <c r="F85" s="79"/>
      <c r="G85" s="79"/>
      <c r="H85" s="79"/>
      <c r="I85" s="106"/>
      <c r="J85" s="79"/>
      <c r="K85" s="90" t="s">
        <v>5</v>
      </c>
      <c r="L85" s="79" t="s">
        <v>177</v>
      </c>
      <c r="M85" s="79"/>
      <c r="N85" s="89"/>
      <c r="O85" s="78"/>
      <c r="P85" s="112"/>
      <c r="Q85" s="112"/>
      <c r="R85" s="89">
        <f>SUM(R86:R89)</f>
        <v>246.12100000000001</v>
      </c>
      <c r="S85" s="89">
        <f t="shared" ref="S85" si="19">SUM(S86:S89)</f>
        <v>182.12</v>
      </c>
      <c r="T85" s="113"/>
      <c r="U85" s="89">
        <f t="shared" si="16"/>
        <v>428.24099999999999</v>
      </c>
      <c r="V85" s="79"/>
      <c r="W85" s="40"/>
      <c r="X85" s="40"/>
      <c r="Y85" s="40"/>
      <c r="Z85" s="40"/>
      <c r="AA85" s="40"/>
      <c r="AB85" s="88"/>
      <c r="AC85" s="88"/>
      <c r="AD85" s="88"/>
      <c r="AE85" s="88"/>
      <c r="AF85" s="88"/>
      <c r="AG85" s="88"/>
    </row>
    <row r="86" spans="1:33" ht="37.5" x14ac:dyDescent="0.3">
      <c r="A86" s="90"/>
      <c r="B86" s="106"/>
      <c r="C86" s="79"/>
      <c r="D86" s="79"/>
      <c r="E86" s="79"/>
      <c r="F86" s="79"/>
      <c r="G86" s="79"/>
      <c r="H86" s="79"/>
      <c r="I86" s="106"/>
      <c r="J86" s="79"/>
      <c r="K86" s="114" t="s">
        <v>18</v>
      </c>
      <c r="L86" s="115" t="s">
        <v>181</v>
      </c>
      <c r="M86" s="115"/>
      <c r="N86" s="116"/>
      <c r="O86" s="78"/>
      <c r="P86" s="112"/>
      <c r="Q86" s="112"/>
      <c r="R86" s="119">
        <v>88.935000000000002</v>
      </c>
      <c r="S86" s="119"/>
      <c r="T86" s="113"/>
      <c r="U86" s="89">
        <f t="shared" si="16"/>
        <v>88.935000000000002</v>
      </c>
      <c r="V86" s="79"/>
      <c r="W86" s="40"/>
      <c r="X86" s="40"/>
      <c r="Y86" s="40"/>
      <c r="Z86" s="40"/>
      <c r="AA86" s="40"/>
      <c r="AB86" s="88"/>
      <c r="AC86" s="88"/>
      <c r="AD86" s="88"/>
      <c r="AE86" s="88"/>
      <c r="AF86" s="88"/>
      <c r="AG86" s="88"/>
    </row>
    <row r="87" spans="1:33" ht="37.5" x14ac:dyDescent="0.3">
      <c r="A87" s="90"/>
      <c r="B87" s="106"/>
      <c r="C87" s="79"/>
      <c r="D87" s="79"/>
      <c r="E87" s="79"/>
      <c r="F87" s="79"/>
      <c r="G87" s="79"/>
      <c r="H87" s="79"/>
      <c r="I87" s="106"/>
      <c r="J87" s="79"/>
      <c r="K87" s="114" t="s">
        <v>32</v>
      </c>
      <c r="L87" s="115" t="s">
        <v>178</v>
      </c>
      <c r="M87" s="115"/>
      <c r="N87" s="116"/>
      <c r="O87" s="78"/>
      <c r="P87" s="112"/>
      <c r="Q87" s="112"/>
      <c r="R87" s="119">
        <v>142.99100000000001</v>
      </c>
      <c r="S87" s="119"/>
      <c r="T87" s="113"/>
      <c r="U87" s="89">
        <f t="shared" si="16"/>
        <v>142.99100000000001</v>
      </c>
      <c r="V87" s="79"/>
      <c r="W87" s="40"/>
      <c r="X87" s="40"/>
      <c r="Y87" s="40"/>
      <c r="Z87" s="40"/>
      <c r="AA87" s="40"/>
      <c r="AB87" s="88"/>
      <c r="AC87" s="88"/>
      <c r="AD87" s="88"/>
      <c r="AE87" s="88"/>
      <c r="AF87" s="88"/>
      <c r="AG87" s="88"/>
    </row>
    <row r="88" spans="1:33" x14ac:dyDescent="0.3">
      <c r="A88" s="90"/>
      <c r="B88" s="106"/>
      <c r="C88" s="79"/>
      <c r="D88" s="79"/>
      <c r="E88" s="79"/>
      <c r="F88" s="79"/>
      <c r="G88" s="79"/>
      <c r="H88" s="79"/>
      <c r="I88" s="106"/>
      <c r="J88" s="79"/>
      <c r="K88" s="114" t="s">
        <v>2</v>
      </c>
      <c r="L88" s="117" t="s">
        <v>179</v>
      </c>
      <c r="M88" s="117"/>
      <c r="N88" s="118"/>
      <c r="O88" s="78"/>
      <c r="P88" s="112"/>
      <c r="Q88" s="112"/>
      <c r="R88" s="119">
        <v>9.5350000000000001</v>
      </c>
      <c r="S88" s="113">
        <v>182.12</v>
      </c>
      <c r="T88" s="113"/>
      <c r="U88" s="89">
        <f t="shared" si="16"/>
        <v>191.655</v>
      </c>
      <c r="V88" s="79"/>
      <c r="W88" s="40"/>
      <c r="X88" s="40"/>
      <c r="Y88" s="40"/>
      <c r="Z88" s="40"/>
      <c r="AA88" s="40"/>
      <c r="AB88" s="88"/>
      <c r="AC88" s="88"/>
      <c r="AD88" s="88"/>
      <c r="AE88" s="88"/>
      <c r="AF88" s="88"/>
      <c r="AG88" s="88"/>
    </row>
    <row r="89" spans="1:33" ht="37.5" x14ac:dyDescent="0.3">
      <c r="A89" s="90"/>
      <c r="B89" s="106"/>
      <c r="C89" s="79"/>
      <c r="D89" s="79"/>
      <c r="E89" s="79"/>
      <c r="F89" s="79"/>
      <c r="G89" s="79"/>
      <c r="H89" s="79"/>
      <c r="I89" s="106"/>
      <c r="J89" s="79"/>
      <c r="K89" s="114" t="s">
        <v>33</v>
      </c>
      <c r="L89" s="115" t="s">
        <v>180</v>
      </c>
      <c r="M89" s="115"/>
      <c r="N89" s="116"/>
      <c r="O89" s="78"/>
      <c r="P89" s="112"/>
      <c r="Q89" s="112"/>
      <c r="R89" s="119">
        <v>4.66</v>
      </c>
      <c r="S89" s="113"/>
      <c r="T89" s="113"/>
      <c r="U89" s="89">
        <f t="shared" si="16"/>
        <v>4.66</v>
      </c>
      <c r="V89" s="79"/>
      <c r="W89" s="40"/>
      <c r="X89" s="40"/>
      <c r="Y89" s="40"/>
      <c r="Z89" s="40"/>
      <c r="AA89" s="40"/>
      <c r="AB89" s="88"/>
      <c r="AC89" s="88"/>
      <c r="AD89" s="88"/>
      <c r="AE89" s="88"/>
      <c r="AF89" s="88"/>
      <c r="AG89" s="88"/>
    </row>
    <row r="90" spans="1:33" ht="37.5" x14ac:dyDescent="0.3">
      <c r="A90" s="90"/>
      <c r="B90" s="106"/>
      <c r="C90" s="79"/>
      <c r="D90" s="79"/>
      <c r="E90" s="79"/>
      <c r="F90" s="79"/>
      <c r="G90" s="79"/>
      <c r="H90" s="79"/>
      <c r="I90" s="106"/>
      <c r="J90" s="79"/>
      <c r="K90" s="120" t="s">
        <v>33</v>
      </c>
      <c r="L90" s="115" t="s">
        <v>180</v>
      </c>
      <c r="M90" s="115"/>
      <c r="N90" s="116"/>
      <c r="O90" s="78"/>
      <c r="P90" s="112"/>
      <c r="Q90" s="112"/>
      <c r="R90" s="89"/>
      <c r="S90" s="113"/>
      <c r="T90" s="113"/>
      <c r="U90" s="89">
        <f t="shared" ref="U90:U105" si="20">+R90+S90+T90</f>
        <v>0</v>
      </c>
      <c r="V90" s="79"/>
      <c r="W90" s="40"/>
      <c r="X90" s="40"/>
      <c r="Y90" s="40"/>
      <c r="Z90" s="40"/>
      <c r="AA90" s="40"/>
      <c r="AB90" s="88"/>
      <c r="AC90" s="88"/>
      <c r="AD90" s="88"/>
      <c r="AE90" s="88"/>
      <c r="AF90" s="88"/>
      <c r="AG90" s="88"/>
    </row>
    <row r="91" spans="1:33" s="105" customFormat="1" ht="39.75" hidden="1" customHeight="1" x14ac:dyDescent="0.25">
      <c r="A91" s="174"/>
      <c r="B91" s="175" t="s">
        <v>14</v>
      </c>
      <c r="C91" s="175"/>
      <c r="D91" s="175"/>
      <c r="E91" s="175"/>
      <c r="F91" s="175"/>
      <c r="G91" s="175"/>
      <c r="H91" s="175"/>
      <c r="I91" s="175"/>
      <c r="J91" s="175">
        <v>360</v>
      </c>
      <c r="K91" s="174" t="s">
        <v>31</v>
      </c>
      <c r="L91" s="174" t="s">
        <v>35</v>
      </c>
      <c r="M91" s="174"/>
      <c r="N91" s="176"/>
      <c r="O91" s="177"/>
      <c r="P91" s="177"/>
      <c r="Q91" s="177"/>
      <c r="R91" s="176">
        <f>+R92+R93+R94+R95</f>
        <v>7959.9319999999989</v>
      </c>
      <c r="S91" s="176">
        <f>+S92+S93+S94+S95</f>
        <v>12120.311999999998</v>
      </c>
      <c r="T91" s="176"/>
      <c r="U91" s="176">
        <f t="shared" si="20"/>
        <v>20080.243999999999</v>
      </c>
      <c r="V91" s="175"/>
      <c r="W91" s="103"/>
      <c r="X91" s="103"/>
      <c r="Y91" s="103"/>
      <c r="Z91" s="103"/>
      <c r="AA91" s="103"/>
      <c r="AB91" s="104"/>
      <c r="AC91" s="104"/>
      <c r="AD91" s="104"/>
      <c r="AE91" s="104"/>
      <c r="AF91" s="104"/>
      <c r="AG91" s="104"/>
    </row>
    <row r="92" spans="1:33" s="111" customFormat="1" ht="26.25" hidden="1" customHeight="1" x14ac:dyDescent="0.3">
      <c r="A92" s="90"/>
      <c r="B92" s="79"/>
      <c r="C92" s="79"/>
      <c r="D92" s="79"/>
      <c r="E92" s="79"/>
      <c r="F92" s="79"/>
      <c r="G92" s="79"/>
      <c r="H92" s="79"/>
      <c r="I92" s="106"/>
      <c r="J92" s="79"/>
      <c r="K92" s="90" t="s">
        <v>18</v>
      </c>
      <c r="L92" s="107" t="s">
        <v>17</v>
      </c>
      <c r="M92" s="107"/>
      <c r="N92" s="108"/>
      <c r="O92" s="78"/>
      <c r="P92" s="78"/>
      <c r="Q92" s="78"/>
      <c r="R92" s="89">
        <f>+R96+R101+R106+R112</f>
        <v>4015.7060000000001</v>
      </c>
      <c r="S92" s="89">
        <f>+S96+S101+S106+S112</f>
        <v>6060.155999999999</v>
      </c>
      <c r="T92" s="89"/>
      <c r="U92" s="89">
        <f t="shared" si="20"/>
        <v>10075.861999999999</v>
      </c>
      <c r="V92" s="79"/>
      <c r="W92" s="109"/>
      <c r="X92" s="109"/>
      <c r="Y92" s="109"/>
      <c r="Z92" s="109"/>
      <c r="AA92" s="109"/>
      <c r="AB92" s="110"/>
      <c r="AC92" s="110"/>
      <c r="AD92" s="110"/>
      <c r="AE92" s="110"/>
      <c r="AF92" s="110"/>
      <c r="AG92" s="110"/>
    </row>
    <row r="93" spans="1:33" s="111" customFormat="1" hidden="1" x14ac:dyDescent="0.3">
      <c r="A93" s="90"/>
      <c r="B93" s="79"/>
      <c r="C93" s="79"/>
      <c r="D93" s="79"/>
      <c r="E93" s="79"/>
      <c r="F93" s="79"/>
      <c r="G93" s="79"/>
      <c r="H93" s="79"/>
      <c r="I93" s="106"/>
      <c r="J93" s="79"/>
      <c r="K93" s="90" t="s">
        <v>2</v>
      </c>
      <c r="L93" s="107" t="s">
        <v>15</v>
      </c>
      <c r="M93" s="107"/>
      <c r="N93" s="108"/>
      <c r="O93" s="78"/>
      <c r="P93" s="78"/>
      <c r="Q93" s="78"/>
      <c r="R93" s="89">
        <f t="shared" ref="R93:S95" si="21">+R97+R102+R107+R113</f>
        <v>1022.944</v>
      </c>
      <c r="S93" s="89">
        <f t="shared" si="21"/>
        <v>234.232</v>
      </c>
      <c r="T93" s="89"/>
      <c r="U93" s="89">
        <f t="shared" si="20"/>
        <v>1257.1759999999999</v>
      </c>
      <c r="V93" s="79"/>
      <c r="W93" s="109"/>
      <c r="X93" s="109"/>
      <c r="Y93" s="109"/>
      <c r="Z93" s="109"/>
      <c r="AA93" s="109"/>
      <c r="AB93" s="110"/>
      <c r="AC93" s="110"/>
      <c r="AD93" s="110"/>
      <c r="AE93" s="110"/>
      <c r="AF93" s="110"/>
      <c r="AG93" s="110"/>
    </row>
    <row r="94" spans="1:33" s="111" customFormat="1" ht="37.5" hidden="1" x14ac:dyDescent="0.3">
      <c r="A94" s="90"/>
      <c r="B94" s="79"/>
      <c r="C94" s="79"/>
      <c r="D94" s="79"/>
      <c r="E94" s="79"/>
      <c r="F94" s="79"/>
      <c r="G94" s="79"/>
      <c r="H94" s="79"/>
      <c r="I94" s="106"/>
      <c r="J94" s="79"/>
      <c r="K94" s="90" t="s">
        <v>32</v>
      </c>
      <c r="L94" s="107" t="s">
        <v>19</v>
      </c>
      <c r="M94" s="107"/>
      <c r="N94" s="108"/>
      <c r="O94" s="78"/>
      <c r="P94" s="78"/>
      <c r="Q94" s="78"/>
      <c r="R94" s="89">
        <f t="shared" si="21"/>
        <v>937.70500000000004</v>
      </c>
      <c r="S94" s="89">
        <f t="shared" si="21"/>
        <v>5825.9239999999991</v>
      </c>
      <c r="T94" s="89"/>
      <c r="U94" s="89">
        <f t="shared" si="20"/>
        <v>6763.628999999999</v>
      </c>
      <c r="V94" s="79"/>
      <c r="W94" s="109"/>
      <c r="X94" s="109"/>
      <c r="Y94" s="109"/>
      <c r="Z94" s="109"/>
      <c r="AA94" s="109"/>
      <c r="AB94" s="110"/>
      <c r="AC94" s="110"/>
      <c r="AD94" s="110"/>
      <c r="AE94" s="110"/>
      <c r="AF94" s="110"/>
      <c r="AG94" s="110"/>
    </row>
    <row r="95" spans="1:33" s="123" customFormat="1" ht="21.75" hidden="1" customHeight="1" x14ac:dyDescent="0.25">
      <c r="A95" s="90"/>
      <c r="B95" s="79"/>
      <c r="C95" s="79"/>
      <c r="D95" s="79"/>
      <c r="E95" s="79"/>
      <c r="F95" s="79"/>
      <c r="G95" s="79"/>
      <c r="H95" s="79"/>
      <c r="I95" s="79"/>
      <c r="J95" s="79"/>
      <c r="K95" s="90" t="s">
        <v>33</v>
      </c>
      <c r="L95" s="90" t="s">
        <v>34</v>
      </c>
      <c r="M95" s="90"/>
      <c r="N95" s="89"/>
      <c r="O95" s="78"/>
      <c r="P95" s="78"/>
      <c r="Q95" s="78"/>
      <c r="R95" s="89">
        <f t="shared" si="21"/>
        <v>1983.5769999999998</v>
      </c>
      <c r="S95" s="89">
        <f t="shared" si="21"/>
        <v>0</v>
      </c>
      <c r="T95" s="89"/>
      <c r="U95" s="89">
        <f t="shared" si="20"/>
        <v>1983.5769999999998</v>
      </c>
      <c r="V95" s="79"/>
      <c r="W95" s="121"/>
      <c r="X95" s="121"/>
      <c r="Y95" s="121"/>
      <c r="Z95" s="121"/>
      <c r="AA95" s="121"/>
      <c r="AB95" s="122"/>
      <c r="AC95" s="122"/>
      <c r="AD95" s="122"/>
      <c r="AE95" s="122"/>
      <c r="AF95" s="122"/>
      <c r="AG95" s="122"/>
    </row>
    <row r="96" spans="1:33" s="10" customFormat="1" ht="56.25" x14ac:dyDescent="0.3">
      <c r="A96" s="90" t="s">
        <v>10</v>
      </c>
      <c r="B96" s="79" t="s">
        <v>213</v>
      </c>
      <c r="C96" s="79"/>
      <c r="D96" s="79"/>
      <c r="E96" s="79"/>
      <c r="F96" s="79"/>
      <c r="G96" s="79"/>
      <c r="H96" s="79"/>
      <c r="I96" s="79"/>
      <c r="J96" s="79"/>
      <c r="K96" s="90" t="s">
        <v>31</v>
      </c>
      <c r="L96" s="125" t="s">
        <v>183</v>
      </c>
      <c r="M96" s="125"/>
      <c r="N96" s="116"/>
      <c r="O96" s="78"/>
      <c r="P96" s="112"/>
      <c r="Q96" s="112"/>
      <c r="R96" s="89">
        <f>+R97+R98+R99+R100</f>
        <v>511.83199999999999</v>
      </c>
      <c r="S96" s="89">
        <f t="shared" ref="S96" si="22">+S97+S98+S99+S100</f>
        <v>1584.2339999999999</v>
      </c>
      <c r="T96" s="89"/>
      <c r="U96" s="89">
        <f t="shared" si="20"/>
        <v>2096.0659999999998</v>
      </c>
      <c r="V96" s="79"/>
      <c r="W96" s="11"/>
      <c r="X96" s="11"/>
      <c r="Y96" s="11"/>
      <c r="Z96" s="11"/>
      <c r="AA96" s="11"/>
      <c r="AB96" s="124"/>
      <c r="AC96" s="124"/>
      <c r="AD96" s="124"/>
      <c r="AE96" s="124"/>
      <c r="AF96" s="124"/>
      <c r="AG96" s="124"/>
    </row>
    <row r="97" spans="1:33" s="10" customFormat="1" ht="37.5" x14ac:dyDescent="0.3">
      <c r="A97" s="90"/>
      <c r="B97" s="79"/>
      <c r="C97" s="79"/>
      <c r="D97" s="79"/>
      <c r="E97" s="79"/>
      <c r="F97" s="79"/>
      <c r="G97" s="79"/>
      <c r="H97" s="79"/>
      <c r="I97" s="79"/>
      <c r="J97" s="79"/>
      <c r="K97" s="90" t="s">
        <v>18</v>
      </c>
      <c r="L97" s="115" t="s">
        <v>181</v>
      </c>
      <c r="M97" s="107"/>
      <c r="N97" s="108"/>
      <c r="O97" s="78"/>
      <c r="P97" s="112"/>
      <c r="Q97" s="112"/>
      <c r="R97" s="89">
        <v>98.356999999999999</v>
      </c>
      <c r="S97" s="113">
        <v>16.302</v>
      </c>
      <c r="T97" s="113"/>
      <c r="U97" s="89">
        <f t="shared" si="20"/>
        <v>114.65899999999999</v>
      </c>
      <c r="V97" s="79"/>
      <c r="W97" s="11"/>
      <c r="X97" s="11"/>
      <c r="Y97" s="11"/>
      <c r="Z97" s="11"/>
      <c r="AA97" s="11"/>
      <c r="AB97" s="124"/>
      <c r="AC97" s="124"/>
      <c r="AD97" s="124"/>
      <c r="AE97" s="124"/>
      <c r="AF97" s="124"/>
      <c r="AG97" s="124"/>
    </row>
    <row r="98" spans="1:33" s="10" customFormat="1" x14ac:dyDescent="0.3">
      <c r="A98" s="90"/>
      <c r="B98" s="79"/>
      <c r="C98" s="79"/>
      <c r="D98" s="79"/>
      <c r="E98" s="79"/>
      <c r="F98" s="79"/>
      <c r="G98" s="79"/>
      <c r="H98" s="79"/>
      <c r="I98" s="79"/>
      <c r="J98" s="79"/>
      <c r="K98" s="90" t="s">
        <v>2</v>
      </c>
      <c r="L98" s="117" t="s">
        <v>179</v>
      </c>
      <c r="M98" s="107"/>
      <c r="N98" s="108"/>
      <c r="O98" s="78"/>
      <c r="P98" s="112"/>
      <c r="Q98" s="112"/>
      <c r="R98" s="89">
        <v>58.404000000000003</v>
      </c>
      <c r="S98" s="113">
        <v>1567.932</v>
      </c>
      <c r="T98" s="113"/>
      <c r="U98" s="89">
        <f t="shared" si="20"/>
        <v>1626.336</v>
      </c>
      <c r="V98" s="79"/>
      <c r="W98" s="11"/>
      <c r="X98" s="11"/>
      <c r="Y98" s="11"/>
      <c r="Z98" s="11"/>
      <c r="AA98" s="11"/>
      <c r="AB98" s="124"/>
      <c r="AC98" s="124"/>
      <c r="AD98" s="124"/>
      <c r="AE98" s="124"/>
      <c r="AF98" s="124"/>
      <c r="AG98" s="124"/>
    </row>
    <row r="99" spans="1:33" s="10" customFormat="1" ht="37.5" x14ac:dyDescent="0.25">
      <c r="A99" s="90"/>
      <c r="B99" s="79"/>
      <c r="C99" s="79"/>
      <c r="D99" s="79"/>
      <c r="E99" s="79"/>
      <c r="F99" s="79"/>
      <c r="G99" s="79"/>
      <c r="H99" s="79"/>
      <c r="I99" s="79"/>
      <c r="J99" s="79"/>
      <c r="K99" s="90" t="s">
        <v>32</v>
      </c>
      <c r="L99" s="115" t="s">
        <v>178</v>
      </c>
      <c r="M99" s="125"/>
      <c r="N99" s="116"/>
      <c r="O99" s="78"/>
      <c r="P99" s="89"/>
      <c r="Q99" s="89"/>
      <c r="R99" s="89">
        <v>329.24400000000003</v>
      </c>
      <c r="S99" s="129"/>
      <c r="T99" s="129"/>
      <c r="U99" s="89">
        <f t="shared" si="20"/>
        <v>329.24400000000003</v>
      </c>
      <c r="V99" s="79"/>
      <c r="W99" s="11"/>
      <c r="X99" s="11"/>
      <c r="Y99" s="11"/>
      <c r="Z99" s="11"/>
      <c r="AA99" s="11"/>
      <c r="AB99" s="124"/>
      <c r="AC99" s="124"/>
      <c r="AD99" s="124"/>
      <c r="AE99" s="124"/>
      <c r="AF99" s="124"/>
      <c r="AG99" s="124"/>
    </row>
    <row r="100" spans="1:33" s="10" customFormat="1" ht="37.5" x14ac:dyDescent="0.25">
      <c r="A100" s="90"/>
      <c r="B100" s="79"/>
      <c r="C100" s="79"/>
      <c r="D100" s="79"/>
      <c r="E100" s="79"/>
      <c r="F100" s="79"/>
      <c r="G100" s="79"/>
      <c r="H100" s="79"/>
      <c r="I100" s="79"/>
      <c r="J100" s="79"/>
      <c r="K100" s="90" t="s">
        <v>33</v>
      </c>
      <c r="L100" s="115" t="s">
        <v>180</v>
      </c>
      <c r="M100" s="125"/>
      <c r="N100" s="116"/>
      <c r="O100" s="78"/>
      <c r="P100" s="89"/>
      <c r="Q100" s="89"/>
      <c r="R100" s="89">
        <v>25.827000000000002</v>
      </c>
      <c r="S100" s="129"/>
      <c r="T100" s="129"/>
      <c r="U100" s="89">
        <f t="shared" si="20"/>
        <v>25.827000000000002</v>
      </c>
      <c r="V100" s="79"/>
      <c r="W100" s="11"/>
      <c r="X100" s="11"/>
      <c r="Y100" s="11"/>
      <c r="Z100" s="11"/>
      <c r="AA100" s="11"/>
      <c r="AB100" s="124"/>
      <c r="AC100" s="124"/>
      <c r="AD100" s="124"/>
      <c r="AE100" s="124"/>
      <c r="AF100" s="124"/>
      <c r="AG100" s="124"/>
    </row>
    <row r="101" spans="1:33" s="10" customFormat="1" ht="45" customHeight="1" x14ac:dyDescent="0.3">
      <c r="A101" s="90" t="s">
        <v>11</v>
      </c>
      <c r="B101" s="79" t="s">
        <v>214</v>
      </c>
      <c r="C101" s="79"/>
      <c r="D101" s="79"/>
      <c r="E101" s="79"/>
      <c r="F101" s="79"/>
      <c r="G101" s="79"/>
      <c r="H101" s="79"/>
      <c r="I101" s="79"/>
      <c r="J101" s="79"/>
      <c r="K101" s="90" t="s">
        <v>31</v>
      </c>
      <c r="L101" s="125" t="s">
        <v>183</v>
      </c>
      <c r="M101" s="125"/>
      <c r="N101" s="116"/>
      <c r="O101" s="78"/>
      <c r="P101" s="112"/>
      <c r="Q101" s="112"/>
      <c r="R101" s="89">
        <f>+R102+R103+R104+R105</f>
        <v>1519.9889999999998</v>
      </c>
      <c r="S101" s="89">
        <f t="shared" ref="S101" si="23">+S102+S103+S104+S105</f>
        <v>1906.434</v>
      </c>
      <c r="T101" s="89"/>
      <c r="U101" s="89">
        <f t="shared" si="20"/>
        <v>3426.4229999999998</v>
      </c>
      <c r="V101" s="79"/>
      <c r="W101" s="11"/>
      <c r="X101" s="11"/>
      <c r="Y101" s="11"/>
      <c r="Z101" s="11"/>
      <c r="AA101" s="11"/>
      <c r="AB101" s="124"/>
      <c r="AC101" s="124"/>
      <c r="AD101" s="124"/>
      <c r="AE101" s="124"/>
      <c r="AF101" s="124"/>
      <c r="AG101" s="124"/>
    </row>
    <row r="102" spans="1:33" s="10" customFormat="1" ht="37.5" x14ac:dyDescent="0.3">
      <c r="A102" s="90"/>
      <c r="B102" s="79"/>
      <c r="C102" s="79"/>
      <c r="D102" s="79"/>
      <c r="E102" s="79"/>
      <c r="F102" s="79"/>
      <c r="G102" s="79"/>
      <c r="H102" s="79"/>
      <c r="I102" s="79"/>
      <c r="J102" s="79"/>
      <c r="K102" s="90" t="s">
        <v>18</v>
      </c>
      <c r="L102" s="115" t="s">
        <v>181</v>
      </c>
      <c r="M102" s="107"/>
      <c r="N102" s="108"/>
      <c r="O102" s="78"/>
      <c r="P102" s="112"/>
      <c r="Q102" s="112"/>
      <c r="R102" s="89">
        <v>506.09199999999998</v>
      </c>
      <c r="S102" s="113">
        <v>116.91200000000001</v>
      </c>
      <c r="T102" s="113"/>
      <c r="U102" s="89">
        <f t="shared" si="20"/>
        <v>623.00400000000002</v>
      </c>
      <c r="V102" s="79"/>
      <c r="W102" s="11"/>
      <c r="X102" s="11"/>
      <c r="Y102" s="11"/>
      <c r="Z102" s="11"/>
      <c r="AA102" s="11"/>
      <c r="AB102" s="124"/>
      <c r="AC102" s="124"/>
      <c r="AD102" s="124"/>
      <c r="AE102" s="124"/>
      <c r="AF102" s="124"/>
      <c r="AG102" s="124"/>
    </row>
    <row r="103" spans="1:33" s="10" customFormat="1" x14ac:dyDescent="0.3">
      <c r="A103" s="90"/>
      <c r="B103" s="79"/>
      <c r="C103" s="79"/>
      <c r="D103" s="79"/>
      <c r="E103" s="79"/>
      <c r="F103" s="79"/>
      <c r="G103" s="79"/>
      <c r="H103" s="79"/>
      <c r="I103" s="79"/>
      <c r="J103" s="79"/>
      <c r="K103" s="90" t="s">
        <v>2</v>
      </c>
      <c r="L103" s="117" t="s">
        <v>179</v>
      </c>
      <c r="M103" s="107"/>
      <c r="N103" s="108"/>
      <c r="O103" s="78"/>
      <c r="P103" s="112"/>
      <c r="Q103" s="112"/>
      <c r="R103" s="89"/>
      <c r="S103" s="113">
        <v>1789.5219999999999</v>
      </c>
      <c r="T103" s="113"/>
      <c r="U103" s="89">
        <f t="shared" si="20"/>
        <v>1789.5219999999999</v>
      </c>
      <c r="V103" s="79"/>
      <c r="W103" s="11"/>
      <c r="X103" s="11"/>
      <c r="Y103" s="11"/>
      <c r="Z103" s="11"/>
      <c r="AA103" s="11"/>
      <c r="AB103" s="124"/>
      <c r="AC103" s="124"/>
      <c r="AD103" s="124"/>
      <c r="AE103" s="124"/>
      <c r="AF103" s="124"/>
      <c r="AG103" s="124"/>
    </row>
    <row r="104" spans="1:33" s="10" customFormat="1" ht="37.5" x14ac:dyDescent="0.25">
      <c r="A104" s="90"/>
      <c r="B104" s="79"/>
      <c r="C104" s="79"/>
      <c r="D104" s="79"/>
      <c r="E104" s="79"/>
      <c r="F104" s="79"/>
      <c r="G104" s="79"/>
      <c r="H104" s="79"/>
      <c r="I104" s="79"/>
      <c r="J104" s="79"/>
      <c r="K104" s="90" t="s">
        <v>32</v>
      </c>
      <c r="L104" s="115" t="s">
        <v>178</v>
      </c>
      <c r="M104" s="125"/>
      <c r="N104" s="116"/>
      <c r="O104" s="78"/>
      <c r="P104" s="89"/>
      <c r="Q104" s="89"/>
      <c r="R104" s="89">
        <v>992.33799999999997</v>
      </c>
      <c r="S104" s="129"/>
      <c r="T104" s="129"/>
      <c r="U104" s="89">
        <f t="shared" si="20"/>
        <v>992.33799999999997</v>
      </c>
      <c r="V104" s="79"/>
      <c r="W104" s="11"/>
      <c r="X104" s="11"/>
      <c r="Y104" s="11"/>
      <c r="Z104" s="11"/>
      <c r="AA104" s="11"/>
      <c r="AB104" s="124"/>
      <c r="AC104" s="124"/>
      <c r="AD104" s="124"/>
      <c r="AE104" s="124"/>
      <c r="AF104" s="124"/>
      <c r="AG104" s="124"/>
    </row>
    <row r="105" spans="1:33" s="10" customFormat="1" ht="37.5" x14ac:dyDescent="0.25">
      <c r="A105" s="90"/>
      <c r="B105" s="79"/>
      <c r="C105" s="79"/>
      <c r="D105" s="79"/>
      <c r="E105" s="79"/>
      <c r="F105" s="79"/>
      <c r="G105" s="79"/>
      <c r="H105" s="79"/>
      <c r="I105" s="79"/>
      <c r="J105" s="79"/>
      <c r="K105" s="90" t="s">
        <v>33</v>
      </c>
      <c r="L105" s="115" t="s">
        <v>180</v>
      </c>
      <c r="M105" s="125"/>
      <c r="N105" s="116"/>
      <c r="O105" s="78"/>
      <c r="P105" s="89"/>
      <c r="Q105" s="89"/>
      <c r="R105" s="89">
        <v>21.559000000000001</v>
      </c>
      <c r="S105" s="129"/>
      <c r="T105" s="129"/>
      <c r="U105" s="89">
        <f t="shared" si="20"/>
        <v>21.559000000000001</v>
      </c>
      <c r="V105" s="79"/>
      <c r="W105" s="11"/>
      <c r="X105" s="11"/>
      <c r="Y105" s="11"/>
      <c r="Z105" s="11"/>
      <c r="AA105" s="11"/>
      <c r="AB105" s="124"/>
      <c r="AC105" s="124"/>
      <c r="AD105" s="124"/>
      <c r="AE105" s="124"/>
      <c r="AF105" s="124"/>
      <c r="AG105" s="124"/>
    </row>
    <row r="106" spans="1:33" s="10" customFormat="1" ht="75" x14ac:dyDescent="0.3">
      <c r="A106" s="90" t="s">
        <v>12</v>
      </c>
      <c r="B106" s="79" t="s">
        <v>215</v>
      </c>
      <c r="C106" s="79"/>
      <c r="D106" s="79"/>
      <c r="E106" s="79"/>
      <c r="F106" s="79"/>
      <c r="G106" s="79"/>
      <c r="H106" s="79"/>
      <c r="I106" s="79"/>
      <c r="J106" s="79"/>
      <c r="K106" s="90" t="s">
        <v>31</v>
      </c>
      <c r="L106" s="125" t="s">
        <v>183</v>
      </c>
      <c r="M106" s="125"/>
      <c r="N106" s="116"/>
      <c r="O106" s="78"/>
      <c r="P106" s="112"/>
      <c r="Q106" s="112"/>
      <c r="R106" s="89">
        <f>+R107+R108+R109+R110</f>
        <v>1000.359</v>
      </c>
      <c r="S106" s="89">
        <f t="shared" ref="S106" si="24">+S107+S108+S109+S110</f>
        <v>1278.0249999999999</v>
      </c>
      <c r="T106" s="89"/>
      <c r="U106" s="89">
        <f t="shared" ref="U106:U116" si="25">+R106+S106+T106</f>
        <v>2278.384</v>
      </c>
      <c r="V106" s="79"/>
      <c r="W106" s="11"/>
      <c r="X106" s="11"/>
      <c r="Y106" s="11"/>
      <c r="Z106" s="11"/>
      <c r="AA106" s="11"/>
      <c r="AB106" s="124"/>
      <c r="AC106" s="124"/>
      <c r="AD106" s="124"/>
      <c r="AE106" s="124"/>
      <c r="AF106" s="124"/>
      <c r="AG106" s="124"/>
    </row>
    <row r="107" spans="1:33" s="10" customFormat="1" ht="37.5" x14ac:dyDescent="0.3">
      <c r="A107" s="90"/>
      <c r="B107" s="79"/>
      <c r="C107" s="79"/>
      <c r="D107" s="79"/>
      <c r="E107" s="79"/>
      <c r="F107" s="79"/>
      <c r="G107" s="79"/>
      <c r="H107" s="79"/>
      <c r="I107" s="79"/>
      <c r="J107" s="79"/>
      <c r="K107" s="90" t="s">
        <v>18</v>
      </c>
      <c r="L107" s="115" t="s">
        <v>181</v>
      </c>
      <c r="M107" s="107"/>
      <c r="N107" s="108"/>
      <c r="O107" s="78"/>
      <c r="P107" s="112"/>
      <c r="Q107" s="112"/>
      <c r="R107" s="89">
        <v>323.36500000000001</v>
      </c>
      <c r="S107" s="113">
        <v>62.607999999999997</v>
      </c>
      <c r="T107" s="113"/>
      <c r="U107" s="89">
        <f t="shared" si="25"/>
        <v>385.97300000000001</v>
      </c>
      <c r="V107" s="79"/>
      <c r="W107" s="11"/>
      <c r="X107" s="11"/>
      <c r="Y107" s="11"/>
      <c r="Z107" s="11"/>
      <c r="AA107" s="11"/>
      <c r="AB107" s="124"/>
      <c r="AC107" s="124"/>
      <c r="AD107" s="124"/>
      <c r="AE107" s="124"/>
      <c r="AF107" s="124"/>
      <c r="AG107" s="124"/>
    </row>
    <row r="108" spans="1:33" s="10" customFormat="1" x14ac:dyDescent="0.3">
      <c r="A108" s="90"/>
      <c r="B108" s="79"/>
      <c r="C108" s="79"/>
      <c r="D108" s="79"/>
      <c r="E108" s="79"/>
      <c r="F108" s="79"/>
      <c r="G108" s="79"/>
      <c r="H108" s="79"/>
      <c r="I108" s="79"/>
      <c r="J108" s="79"/>
      <c r="K108" s="90" t="s">
        <v>2</v>
      </c>
      <c r="L108" s="117" t="s">
        <v>179</v>
      </c>
      <c r="M108" s="107"/>
      <c r="N108" s="108"/>
      <c r="O108" s="78"/>
      <c r="P108" s="112"/>
      <c r="Q108" s="112"/>
      <c r="R108" s="89"/>
      <c r="S108" s="113">
        <v>1215.4169999999999</v>
      </c>
      <c r="T108" s="113"/>
      <c r="U108" s="89">
        <f t="shared" si="25"/>
        <v>1215.4169999999999</v>
      </c>
      <c r="V108" s="79"/>
      <c r="W108" s="11"/>
      <c r="X108" s="11"/>
      <c r="Y108" s="11"/>
      <c r="Z108" s="11"/>
      <c r="AA108" s="11"/>
      <c r="AB108" s="124"/>
      <c r="AC108" s="124"/>
      <c r="AD108" s="124"/>
      <c r="AE108" s="124"/>
      <c r="AF108" s="124"/>
      <c r="AG108" s="124"/>
    </row>
    <row r="109" spans="1:33" s="10" customFormat="1" ht="37.5" x14ac:dyDescent="0.25">
      <c r="A109" s="90"/>
      <c r="B109" s="79"/>
      <c r="C109" s="79"/>
      <c r="D109" s="79"/>
      <c r="E109" s="79"/>
      <c r="F109" s="79"/>
      <c r="G109" s="79"/>
      <c r="H109" s="79"/>
      <c r="I109" s="79"/>
      <c r="J109" s="79"/>
      <c r="K109" s="90" t="s">
        <v>32</v>
      </c>
      <c r="L109" s="115" t="s">
        <v>178</v>
      </c>
      <c r="M109" s="125"/>
      <c r="N109" s="116"/>
      <c r="O109" s="78"/>
      <c r="P109" s="89"/>
      <c r="Q109" s="89"/>
      <c r="R109" s="89">
        <v>661.995</v>
      </c>
      <c r="S109" s="129"/>
      <c r="T109" s="129"/>
      <c r="U109" s="89">
        <f t="shared" si="25"/>
        <v>661.995</v>
      </c>
      <c r="V109" s="79"/>
      <c r="W109" s="11"/>
      <c r="X109" s="11"/>
      <c r="Y109" s="11"/>
      <c r="Z109" s="11"/>
      <c r="AA109" s="11"/>
      <c r="AB109" s="124"/>
      <c r="AC109" s="124"/>
      <c r="AD109" s="124"/>
      <c r="AE109" s="124"/>
      <c r="AF109" s="124"/>
      <c r="AG109" s="124"/>
    </row>
    <row r="110" spans="1:33" s="10" customFormat="1" ht="37.5" x14ac:dyDescent="0.25">
      <c r="A110" s="90"/>
      <c r="B110" s="79"/>
      <c r="C110" s="79"/>
      <c r="D110" s="79"/>
      <c r="E110" s="79"/>
      <c r="F110" s="79"/>
      <c r="G110" s="79"/>
      <c r="H110" s="79"/>
      <c r="I110" s="79"/>
      <c r="J110" s="79"/>
      <c r="K110" s="90" t="s">
        <v>33</v>
      </c>
      <c r="L110" s="115" t="s">
        <v>180</v>
      </c>
      <c r="M110" s="125"/>
      <c r="N110" s="116"/>
      <c r="O110" s="78"/>
      <c r="P110" s="89"/>
      <c r="Q110" s="89"/>
      <c r="R110" s="89">
        <v>14.999000000000001</v>
      </c>
      <c r="S110" s="129"/>
      <c r="T110" s="129"/>
      <c r="U110" s="89">
        <f t="shared" si="25"/>
        <v>14.999000000000001</v>
      </c>
      <c r="V110" s="79"/>
      <c r="W110" s="11"/>
      <c r="X110" s="11"/>
      <c r="Y110" s="11"/>
      <c r="Z110" s="11"/>
      <c r="AA110" s="11"/>
      <c r="AB110" s="124"/>
      <c r="AC110" s="124"/>
      <c r="AD110" s="124"/>
      <c r="AE110" s="124"/>
      <c r="AF110" s="124"/>
      <c r="AG110" s="124"/>
    </row>
    <row r="111" spans="1:33" s="10" customFormat="1" ht="37.5" x14ac:dyDescent="0.25">
      <c r="A111" s="90"/>
      <c r="B111" s="79"/>
      <c r="C111" s="79"/>
      <c r="D111" s="79"/>
      <c r="E111" s="79"/>
      <c r="F111" s="79"/>
      <c r="G111" s="79"/>
      <c r="H111" s="79"/>
      <c r="I111" s="79"/>
      <c r="J111" s="79"/>
      <c r="K111" s="90" t="s">
        <v>33</v>
      </c>
      <c r="L111" s="115" t="s">
        <v>180</v>
      </c>
      <c r="M111" s="125"/>
      <c r="N111" s="116"/>
      <c r="O111" s="78"/>
      <c r="P111" s="89"/>
      <c r="Q111" s="89"/>
      <c r="R111" s="89">
        <v>7.3860000000000001</v>
      </c>
      <c r="S111" s="129"/>
      <c r="T111" s="129"/>
      <c r="U111" s="89">
        <f t="shared" si="25"/>
        <v>7.3860000000000001</v>
      </c>
      <c r="V111" s="79"/>
      <c r="W111" s="11"/>
      <c r="X111" s="11"/>
      <c r="Y111" s="11"/>
      <c r="Z111" s="11"/>
      <c r="AA111" s="11"/>
      <c r="AB111" s="124"/>
      <c r="AC111" s="124"/>
      <c r="AD111" s="124"/>
      <c r="AE111" s="124"/>
      <c r="AF111" s="124"/>
      <c r="AG111" s="124"/>
    </row>
    <row r="112" spans="1:33" s="10" customFormat="1" ht="47.25" customHeight="1" x14ac:dyDescent="0.3">
      <c r="A112" s="90" t="s">
        <v>13</v>
      </c>
      <c r="B112" s="79" t="s">
        <v>216</v>
      </c>
      <c r="C112" s="79"/>
      <c r="D112" s="79"/>
      <c r="E112" s="79"/>
      <c r="F112" s="79"/>
      <c r="G112" s="79"/>
      <c r="H112" s="79"/>
      <c r="I112" s="79"/>
      <c r="J112" s="79"/>
      <c r="K112" s="90" t="s">
        <v>31</v>
      </c>
      <c r="L112" s="125" t="s">
        <v>183</v>
      </c>
      <c r="M112" s="125"/>
      <c r="N112" s="116"/>
      <c r="O112" s="78"/>
      <c r="P112" s="112"/>
      <c r="Q112" s="112"/>
      <c r="R112" s="89">
        <f>+R113+R114+R115+R116</f>
        <v>983.52600000000007</v>
      </c>
      <c r="S112" s="89">
        <f t="shared" ref="S112" si="26">+S113+S114+S115+S116</f>
        <v>1291.4630000000002</v>
      </c>
      <c r="T112" s="89"/>
      <c r="U112" s="89">
        <f t="shared" si="25"/>
        <v>2274.9890000000005</v>
      </c>
      <c r="V112" s="79"/>
      <c r="W112" s="11"/>
      <c r="X112" s="11"/>
      <c r="Y112" s="11"/>
      <c r="Z112" s="11"/>
      <c r="AA112" s="11"/>
      <c r="AB112" s="124"/>
      <c r="AC112" s="124"/>
      <c r="AD112" s="124"/>
      <c r="AE112" s="124"/>
      <c r="AF112" s="124"/>
      <c r="AG112" s="124"/>
    </row>
    <row r="113" spans="1:33" s="10" customFormat="1" ht="37.5" x14ac:dyDescent="0.3">
      <c r="A113" s="90"/>
      <c r="B113" s="79"/>
      <c r="C113" s="79"/>
      <c r="D113" s="79"/>
      <c r="E113" s="79"/>
      <c r="F113" s="79"/>
      <c r="G113" s="79"/>
      <c r="H113" s="79"/>
      <c r="I113" s="79"/>
      <c r="J113" s="79"/>
      <c r="K113" s="90" t="s">
        <v>18</v>
      </c>
      <c r="L113" s="115" t="s">
        <v>181</v>
      </c>
      <c r="M113" s="107"/>
      <c r="N113" s="108"/>
      <c r="O113" s="78"/>
      <c r="P113" s="112"/>
      <c r="Q113" s="112"/>
      <c r="R113" s="89">
        <v>95.13</v>
      </c>
      <c r="S113" s="113">
        <v>38.409999999999997</v>
      </c>
      <c r="T113" s="113"/>
      <c r="U113" s="89">
        <f t="shared" si="25"/>
        <v>133.54</v>
      </c>
      <c r="V113" s="79"/>
      <c r="W113" s="11"/>
      <c r="X113" s="11"/>
      <c r="Y113" s="11"/>
      <c r="Z113" s="11"/>
      <c r="AA113" s="11"/>
      <c r="AB113" s="124"/>
      <c r="AC113" s="124"/>
      <c r="AD113" s="124"/>
      <c r="AE113" s="124"/>
      <c r="AF113" s="124"/>
      <c r="AG113" s="124"/>
    </row>
    <row r="114" spans="1:33" s="10" customFormat="1" x14ac:dyDescent="0.3">
      <c r="A114" s="90"/>
      <c r="B114" s="79"/>
      <c r="C114" s="79"/>
      <c r="D114" s="79"/>
      <c r="E114" s="79"/>
      <c r="F114" s="79"/>
      <c r="G114" s="79"/>
      <c r="H114" s="79"/>
      <c r="I114" s="79"/>
      <c r="J114" s="79"/>
      <c r="K114" s="90" t="s">
        <v>2</v>
      </c>
      <c r="L114" s="117" t="s">
        <v>179</v>
      </c>
      <c r="M114" s="107"/>
      <c r="N114" s="108"/>
      <c r="O114" s="78"/>
      <c r="P114" s="112"/>
      <c r="Q114" s="112"/>
      <c r="R114" s="89">
        <v>879.30100000000004</v>
      </c>
      <c r="S114" s="113">
        <v>1253.0530000000001</v>
      </c>
      <c r="T114" s="113"/>
      <c r="U114" s="89">
        <f t="shared" si="25"/>
        <v>2132.3540000000003</v>
      </c>
      <c r="V114" s="79"/>
      <c r="W114" s="11"/>
      <c r="X114" s="11"/>
      <c r="Y114" s="11"/>
      <c r="Z114" s="11"/>
      <c r="AA114" s="11"/>
      <c r="AB114" s="124"/>
      <c r="AC114" s="124"/>
      <c r="AD114" s="124"/>
      <c r="AE114" s="124"/>
      <c r="AF114" s="124"/>
      <c r="AG114" s="124"/>
    </row>
    <row r="115" spans="1:33" s="10" customFormat="1" ht="39" customHeight="1" x14ac:dyDescent="0.25">
      <c r="A115" s="90"/>
      <c r="B115" s="79"/>
      <c r="C115" s="79"/>
      <c r="D115" s="79"/>
      <c r="E115" s="79"/>
      <c r="F115" s="79"/>
      <c r="G115" s="79"/>
      <c r="H115" s="79"/>
      <c r="I115" s="79"/>
      <c r="J115" s="79"/>
      <c r="K115" s="90" t="s">
        <v>32</v>
      </c>
      <c r="L115" s="115" t="s">
        <v>178</v>
      </c>
      <c r="M115" s="125"/>
      <c r="N115" s="116"/>
      <c r="O115" s="78"/>
      <c r="P115" s="89"/>
      <c r="Q115" s="89"/>
      <c r="R115" s="89"/>
      <c r="S115" s="129"/>
      <c r="T115" s="129"/>
      <c r="U115" s="89"/>
      <c r="V115" s="79"/>
      <c r="W115" s="11"/>
      <c r="X115" s="11"/>
      <c r="Y115" s="11"/>
      <c r="Z115" s="11"/>
      <c r="AA115" s="11"/>
      <c r="AB115" s="124"/>
      <c r="AC115" s="124"/>
      <c r="AD115" s="124"/>
      <c r="AE115" s="124"/>
      <c r="AF115" s="124"/>
      <c r="AG115" s="124"/>
    </row>
    <row r="116" spans="1:33" s="10" customFormat="1" ht="37.5" x14ac:dyDescent="0.25">
      <c r="A116" s="90"/>
      <c r="B116" s="79"/>
      <c r="C116" s="79"/>
      <c r="D116" s="79"/>
      <c r="E116" s="79"/>
      <c r="F116" s="79"/>
      <c r="G116" s="79"/>
      <c r="H116" s="79"/>
      <c r="I116" s="79"/>
      <c r="J116" s="79"/>
      <c r="K116" s="90" t="s">
        <v>33</v>
      </c>
      <c r="L116" s="115" t="s">
        <v>180</v>
      </c>
      <c r="M116" s="125"/>
      <c r="N116" s="116"/>
      <c r="O116" s="78"/>
      <c r="P116" s="89"/>
      <c r="Q116" s="89"/>
      <c r="R116" s="89">
        <v>9.0950000000000006</v>
      </c>
      <c r="S116" s="129"/>
      <c r="T116" s="129"/>
      <c r="U116" s="89">
        <f t="shared" si="25"/>
        <v>9.0950000000000006</v>
      </c>
      <c r="V116" s="79"/>
      <c r="W116" s="11"/>
      <c r="X116" s="11"/>
      <c r="Y116" s="11"/>
      <c r="Z116" s="11"/>
      <c r="AA116" s="11"/>
      <c r="AB116" s="124"/>
      <c r="AC116" s="124"/>
      <c r="AD116" s="124"/>
      <c r="AE116" s="124"/>
      <c r="AF116" s="124"/>
      <c r="AG116" s="124"/>
    </row>
    <row r="117" spans="1:33" s="123" customFormat="1" ht="76.5" customHeight="1" x14ac:dyDescent="0.25">
      <c r="A117" s="90" t="s">
        <v>20</v>
      </c>
      <c r="B117" s="79" t="s">
        <v>217</v>
      </c>
      <c r="C117" s="79"/>
      <c r="D117" s="79"/>
      <c r="E117" s="79"/>
      <c r="F117" s="79"/>
      <c r="G117" s="79"/>
      <c r="H117" s="79"/>
      <c r="I117" s="79"/>
      <c r="J117" s="79">
        <v>353</v>
      </c>
      <c r="K117" s="90" t="s">
        <v>16</v>
      </c>
      <c r="L117" s="238" t="s">
        <v>184</v>
      </c>
      <c r="M117" s="90"/>
      <c r="N117" s="89"/>
      <c r="O117" s="78"/>
      <c r="P117" s="78"/>
      <c r="Q117" s="78"/>
      <c r="R117" s="89">
        <f t="shared" ref="R117:S117" si="27">+R118+R119+R120+R121</f>
        <v>517.83799999999997</v>
      </c>
      <c r="S117" s="89">
        <f t="shared" si="27"/>
        <v>1247.1559999999999</v>
      </c>
      <c r="T117" s="89"/>
      <c r="U117" s="89">
        <f>+R117+S117+T117</f>
        <v>1764.9939999999999</v>
      </c>
      <c r="V117" s="79"/>
      <c r="W117" s="121"/>
      <c r="X117" s="121"/>
      <c r="Y117" s="121"/>
      <c r="Z117" s="121"/>
      <c r="AA117" s="121"/>
      <c r="AB117" s="122"/>
      <c r="AC117" s="122"/>
      <c r="AD117" s="122"/>
      <c r="AE117" s="122"/>
      <c r="AF117" s="122"/>
      <c r="AG117" s="122"/>
    </row>
    <row r="118" spans="1:33" s="10" customFormat="1" ht="37.5" x14ac:dyDescent="0.3">
      <c r="A118" s="90"/>
      <c r="B118" s="79"/>
      <c r="C118" s="79"/>
      <c r="D118" s="79"/>
      <c r="E118" s="79"/>
      <c r="F118" s="79"/>
      <c r="G118" s="79"/>
      <c r="H118" s="79"/>
      <c r="I118" s="79"/>
      <c r="J118" s="79"/>
      <c r="K118" s="90" t="s">
        <v>18</v>
      </c>
      <c r="L118" s="115" t="s">
        <v>181</v>
      </c>
      <c r="M118" s="107"/>
      <c r="N118" s="108"/>
      <c r="O118" s="78"/>
      <c r="P118" s="112"/>
      <c r="Q118" s="112"/>
      <c r="R118" s="89">
        <v>80.763999999999996</v>
      </c>
      <c r="S118" s="113"/>
      <c r="T118" s="113"/>
      <c r="U118" s="89">
        <f>+R118+S118+T118</f>
        <v>80.763999999999996</v>
      </c>
      <c r="V118" s="79"/>
      <c r="W118" s="11"/>
      <c r="X118" s="11"/>
      <c r="Y118" s="11"/>
      <c r="Z118" s="11"/>
      <c r="AA118" s="11"/>
      <c r="AB118" s="124"/>
      <c r="AC118" s="124"/>
      <c r="AD118" s="124"/>
      <c r="AE118" s="124"/>
      <c r="AF118" s="124"/>
      <c r="AG118" s="124"/>
    </row>
    <row r="119" spans="1:33" s="10" customFormat="1" x14ac:dyDescent="0.3">
      <c r="A119" s="90"/>
      <c r="B119" s="79"/>
      <c r="C119" s="79"/>
      <c r="D119" s="79"/>
      <c r="E119" s="79"/>
      <c r="F119" s="79"/>
      <c r="G119" s="79"/>
      <c r="H119" s="79"/>
      <c r="I119" s="79"/>
      <c r="J119" s="79"/>
      <c r="K119" s="90" t="s">
        <v>2</v>
      </c>
      <c r="L119" s="117" t="s">
        <v>179</v>
      </c>
      <c r="M119" s="107"/>
      <c r="N119" s="108"/>
      <c r="O119" s="78"/>
      <c r="P119" s="112"/>
      <c r="Q119" s="112"/>
      <c r="R119" s="89">
        <v>437.07400000000001</v>
      </c>
      <c r="S119" s="113">
        <v>1247.1559999999999</v>
      </c>
      <c r="T119" s="113"/>
      <c r="U119" s="89">
        <f t="shared" ref="U119" si="28">+R119+S119+T119</f>
        <v>1684.23</v>
      </c>
      <c r="V119" s="79"/>
      <c r="W119" s="11"/>
      <c r="X119" s="11"/>
      <c r="Y119" s="11"/>
      <c r="Z119" s="11"/>
      <c r="AA119" s="11"/>
      <c r="AB119" s="124"/>
      <c r="AC119" s="124"/>
      <c r="AD119" s="124"/>
      <c r="AE119" s="124"/>
      <c r="AF119" s="124"/>
      <c r="AG119" s="124"/>
    </row>
    <row r="120" spans="1:33" s="10" customFormat="1" ht="42" customHeight="1" x14ac:dyDescent="0.25">
      <c r="A120" s="90"/>
      <c r="B120" s="79"/>
      <c r="C120" s="79"/>
      <c r="D120" s="79"/>
      <c r="E120" s="79"/>
      <c r="F120" s="79"/>
      <c r="G120" s="79"/>
      <c r="H120" s="79"/>
      <c r="I120" s="79"/>
      <c r="J120" s="79"/>
      <c r="K120" s="90" t="s">
        <v>32</v>
      </c>
      <c r="L120" s="115" t="s">
        <v>178</v>
      </c>
      <c r="M120" s="125"/>
      <c r="N120" s="116"/>
      <c r="O120" s="78"/>
      <c r="P120" s="89"/>
      <c r="Q120" s="89"/>
      <c r="R120" s="89"/>
      <c r="S120" s="129"/>
      <c r="T120" s="129"/>
      <c r="U120" s="89"/>
      <c r="V120" s="79"/>
      <c r="W120" s="11"/>
      <c r="X120" s="11"/>
      <c r="Y120" s="11"/>
      <c r="Z120" s="11"/>
      <c r="AA120" s="11"/>
      <c r="AB120" s="124"/>
      <c r="AC120" s="124"/>
      <c r="AD120" s="124"/>
      <c r="AE120" s="124"/>
      <c r="AF120" s="124"/>
      <c r="AG120" s="124"/>
    </row>
    <row r="121" spans="1:33" s="10" customFormat="1" ht="37.5" x14ac:dyDescent="0.25">
      <c r="A121" s="90"/>
      <c r="B121" s="79"/>
      <c r="C121" s="79"/>
      <c r="D121" s="79"/>
      <c r="E121" s="79"/>
      <c r="F121" s="79"/>
      <c r="G121" s="79"/>
      <c r="H121" s="79"/>
      <c r="I121" s="79"/>
      <c r="J121" s="79"/>
      <c r="K121" s="126" t="s">
        <v>33</v>
      </c>
      <c r="L121" s="115" t="s">
        <v>180</v>
      </c>
      <c r="M121" s="127"/>
      <c r="N121" s="128"/>
      <c r="O121" s="179"/>
      <c r="P121" s="129"/>
      <c r="Q121" s="129"/>
      <c r="R121" s="129"/>
      <c r="S121" s="129"/>
      <c r="T121" s="129"/>
      <c r="U121" s="129"/>
      <c r="V121" s="79"/>
      <c r="W121" s="11"/>
      <c r="X121" s="11"/>
      <c r="Y121" s="11"/>
      <c r="Z121" s="11"/>
      <c r="AA121" s="11"/>
      <c r="AB121" s="124"/>
      <c r="AC121" s="124"/>
      <c r="AD121" s="124"/>
      <c r="AE121" s="124"/>
      <c r="AF121" s="124"/>
      <c r="AG121" s="124"/>
    </row>
    <row r="122" spans="1:33" s="105" customFormat="1" ht="39.75" hidden="1" customHeight="1" x14ac:dyDescent="0.25">
      <c r="A122" s="174"/>
      <c r="B122" s="175" t="s">
        <v>14</v>
      </c>
      <c r="C122" s="175"/>
      <c r="D122" s="175"/>
      <c r="E122" s="175"/>
      <c r="F122" s="175"/>
      <c r="G122" s="175"/>
      <c r="H122" s="175"/>
      <c r="I122" s="175"/>
      <c r="J122" s="175">
        <v>360</v>
      </c>
      <c r="K122" s="174" t="s">
        <v>29</v>
      </c>
      <c r="L122" s="174" t="s">
        <v>28</v>
      </c>
      <c r="M122" s="174"/>
      <c r="N122" s="176"/>
      <c r="O122" s="177"/>
      <c r="P122" s="177"/>
      <c r="Q122" s="177"/>
      <c r="R122" s="176">
        <f t="shared" ref="R122:S122" si="29">+R123+R124+R125+R126</f>
        <v>5520.114599999999</v>
      </c>
      <c r="S122" s="176">
        <f t="shared" si="29"/>
        <v>1603.7015000000001</v>
      </c>
      <c r="T122" s="176"/>
      <c r="U122" s="176">
        <f>+R122+S122+T122</f>
        <v>7123.8160999999991</v>
      </c>
      <c r="V122" s="175"/>
      <c r="W122" s="103"/>
      <c r="X122" s="103"/>
      <c r="Y122" s="103"/>
      <c r="Z122" s="103"/>
      <c r="AA122" s="103"/>
      <c r="AB122" s="104"/>
      <c r="AC122" s="104"/>
      <c r="AD122" s="104"/>
      <c r="AE122" s="104"/>
      <c r="AF122" s="104"/>
      <c r="AG122" s="104"/>
    </row>
    <row r="123" spans="1:33" s="111" customFormat="1" ht="26.25" hidden="1" customHeight="1" x14ac:dyDescent="0.3">
      <c r="A123" s="90"/>
      <c r="B123" s="79"/>
      <c r="C123" s="79"/>
      <c r="D123" s="79"/>
      <c r="E123" s="79"/>
      <c r="F123" s="79"/>
      <c r="G123" s="79"/>
      <c r="H123" s="79"/>
      <c r="I123" s="106"/>
      <c r="J123" s="79"/>
      <c r="K123" s="90" t="s">
        <v>18</v>
      </c>
      <c r="L123" s="107" t="s">
        <v>6</v>
      </c>
      <c r="M123" s="107"/>
      <c r="N123" s="108"/>
      <c r="O123" s="78"/>
      <c r="P123" s="78"/>
      <c r="Q123" s="78"/>
      <c r="R123" s="89">
        <f>+R128+R133+R138+R144</f>
        <v>309.90499999999997</v>
      </c>
      <c r="S123" s="89"/>
      <c r="T123" s="89"/>
      <c r="U123" s="89">
        <f t="shared" ref="U123:U146" si="30">+R123+S123+T123</f>
        <v>309.90499999999997</v>
      </c>
      <c r="V123" s="79"/>
      <c r="W123" s="109"/>
      <c r="X123" s="109"/>
      <c r="Y123" s="109"/>
      <c r="Z123" s="109"/>
      <c r="AA123" s="109"/>
      <c r="AB123" s="110"/>
      <c r="AC123" s="110"/>
      <c r="AD123" s="110"/>
      <c r="AE123" s="110"/>
      <c r="AF123" s="110"/>
      <c r="AG123" s="110"/>
    </row>
    <row r="124" spans="1:33" s="111" customFormat="1" ht="37.5" hidden="1" x14ac:dyDescent="0.3">
      <c r="A124" s="90"/>
      <c r="B124" s="79"/>
      <c r="C124" s="79"/>
      <c r="D124" s="79"/>
      <c r="E124" s="79"/>
      <c r="F124" s="79"/>
      <c r="G124" s="79"/>
      <c r="H124" s="79"/>
      <c r="I124" s="106"/>
      <c r="J124" s="79"/>
      <c r="K124" s="90" t="s">
        <v>32</v>
      </c>
      <c r="L124" s="107" t="s">
        <v>19</v>
      </c>
      <c r="M124" s="107"/>
      <c r="N124" s="108"/>
      <c r="O124" s="78"/>
      <c r="P124" s="78"/>
      <c r="Q124" s="78"/>
      <c r="R124" s="89">
        <f t="shared" ref="R124:S124" si="31">+R129+R134+R139+R145</f>
        <v>472.4151</v>
      </c>
      <c r="S124" s="89">
        <f t="shared" si="31"/>
        <v>331.54899999999998</v>
      </c>
      <c r="T124" s="89"/>
      <c r="U124" s="89">
        <f t="shared" si="30"/>
        <v>803.96409999999992</v>
      </c>
      <c r="V124" s="79"/>
      <c r="W124" s="109"/>
      <c r="X124" s="109"/>
      <c r="Y124" s="109"/>
      <c r="Z124" s="109"/>
      <c r="AA124" s="109"/>
      <c r="AB124" s="110"/>
      <c r="AC124" s="110"/>
      <c r="AD124" s="110"/>
      <c r="AE124" s="110"/>
      <c r="AF124" s="110"/>
      <c r="AG124" s="110"/>
    </row>
    <row r="125" spans="1:33" s="111" customFormat="1" hidden="1" x14ac:dyDescent="0.3">
      <c r="A125" s="90"/>
      <c r="B125" s="79"/>
      <c r="C125" s="79"/>
      <c r="D125" s="79"/>
      <c r="E125" s="79"/>
      <c r="F125" s="79"/>
      <c r="G125" s="79"/>
      <c r="H125" s="79"/>
      <c r="I125" s="106"/>
      <c r="J125" s="79"/>
      <c r="K125" s="90" t="s">
        <v>2</v>
      </c>
      <c r="L125" s="107" t="s">
        <v>15</v>
      </c>
      <c r="M125" s="107"/>
      <c r="N125" s="108"/>
      <c r="O125" s="78"/>
      <c r="P125" s="78"/>
      <c r="Q125" s="78"/>
      <c r="R125" s="89">
        <f t="shared" ref="R125:S125" si="32">+R130+R135+R140+R146</f>
        <v>91.910499999999999</v>
      </c>
      <c r="S125" s="89">
        <f t="shared" si="32"/>
        <v>532.37750000000005</v>
      </c>
      <c r="T125" s="89"/>
      <c r="U125" s="89">
        <f t="shared" si="30"/>
        <v>624.28800000000001</v>
      </c>
      <c r="V125" s="79"/>
      <c r="W125" s="109"/>
      <c r="X125" s="109"/>
      <c r="Y125" s="109"/>
      <c r="Z125" s="109"/>
      <c r="AA125" s="109"/>
      <c r="AB125" s="110"/>
      <c r="AC125" s="110"/>
      <c r="AD125" s="110"/>
      <c r="AE125" s="110"/>
      <c r="AF125" s="110"/>
      <c r="AG125" s="110"/>
    </row>
    <row r="126" spans="1:33" s="123" customFormat="1" ht="21.75" hidden="1" customHeight="1" x14ac:dyDescent="0.25">
      <c r="A126" s="90"/>
      <c r="B126" s="79"/>
      <c r="C126" s="79"/>
      <c r="D126" s="79"/>
      <c r="E126" s="79"/>
      <c r="F126" s="79"/>
      <c r="G126" s="79"/>
      <c r="H126" s="79"/>
      <c r="I126" s="79"/>
      <c r="J126" s="79"/>
      <c r="K126" s="90" t="s">
        <v>33</v>
      </c>
      <c r="L126" s="90" t="s">
        <v>37</v>
      </c>
      <c r="M126" s="90"/>
      <c r="N126" s="89"/>
      <c r="O126" s="78"/>
      <c r="P126" s="78"/>
      <c r="Q126" s="78"/>
      <c r="R126" s="89">
        <f t="shared" ref="R126:S126" si="33">+R131+R136+R141+R147</f>
        <v>4645.8839999999991</v>
      </c>
      <c r="S126" s="89">
        <f t="shared" si="33"/>
        <v>739.77500000000009</v>
      </c>
      <c r="T126" s="89"/>
      <c r="U126" s="89">
        <f t="shared" si="30"/>
        <v>5385.6589999999997</v>
      </c>
      <c r="V126" s="79"/>
      <c r="W126" s="121"/>
      <c r="X126" s="121"/>
      <c r="Y126" s="121"/>
      <c r="Z126" s="121"/>
      <c r="AA126" s="121"/>
      <c r="AB126" s="122"/>
      <c r="AC126" s="122"/>
      <c r="AD126" s="122"/>
      <c r="AE126" s="122"/>
      <c r="AF126" s="122"/>
      <c r="AG126" s="122"/>
    </row>
    <row r="127" spans="1:33" s="10" customFormat="1" ht="37.5" x14ac:dyDescent="0.25">
      <c r="A127" s="90" t="s">
        <v>21</v>
      </c>
      <c r="B127" s="79" t="s">
        <v>39</v>
      </c>
      <c r="C127" s="79"/>
      <c r="D127" s="79"/>
      <c r="E127" s="79"/>
      <c r="F127" s="79"/>
      <c r="G127" s="79"/>
      <c r="H127" s="79"/>
      <c r="I127" s="79"/>
      <c r="J127" s="79"/>
      <c r="K127" s="90" t="s">
        <v>29</v>
      </c>
      <c r="L127" s="238" t="s">
        <v>185</v>
      </c>
      <c r="M127" s="90"/>
      <c r="N127" s="89"/>
      <c r="O127" s="46"/>
      <c r="P127" s="46"/>
      <c r="Q127" s="46"/>
      <c r="R127" s="119">
        <f>+R128+R129+R130+R131</f>
        <v>4568.2839999999997</v>
      </c>
      <c r="S127" s="119">
        <f>+S128+S129+S130+S131</f>
        <v>122.91550000000001</v>
      </c>
      <c r="T127" s="130"/>
      <c r="U127" s="89">
        <f t="shared" si="30"/>
        <v>4691.1994999999997</v>
      </c>
      <c r="V127" s="79"/>
      <c r="W127" s="11"/>
      <c r="X127" s="11"/>
      <c r="Y127" s="11"/>
      <c r="Z127" s="11"/>
      <c r="AA127" s="11"/>
      <c r="AB127" s="124"/>
      <c r="AC127" s="124"/>
      <c r="AD127" s="124"/>
      <c r="AE127" s="124"/>
      <c r="AF127" s="124"/>
      <c r="AG127" s="124"/>
    </row>
    <row r="128" spans="1:33" s="10" customFormat="1" ht="37.5" x14ac:dyDescent="0.25">
      <c r="A128" s="90"/>
      <c r="B128" s="79"/>
      <c r="C128" s="79"/>
      <c r="D128" s="79"/>
      <c r="E128" s="79"/>
      <c r="F128" s="79"/>
      <c r="G128" s="79"/>
      <c r="H128" s="79"/>
      <c r="I128" s="79"/>
      <c r="J128" s="79"/>
      <c r="K128" s="114" t="s">
        <v>18</v>
      </c>
      <c r="L128" s="115" t="s">
        <v>181</v>
      </c>
      <c r="M128" s="115"/>
      <c r="N128" s="116"/>
      <c r="O128" s="46"/>
      <c r="P128" s="46"/>
      <c r="Q128" s="46"/>
      <c r="R128" s="119">
        <v>52.052</v>
      </c>
      <c r="S128" s="119"/>
      <c r="T128" s="130"/>
      <c r="U128" s="89">
        <f t="shared" si="30"/>
        <v>52.052</v>
      </c>
      <c r="V128" s="79"/>
      <c r="W128" s="11"/>
      <c r="X128" s="11"/>
      <c r="Y128" s="11"/>
      <c r="Z128" s="11"/>
      <c r="AA128" s="11"/>
      <c r="AB128" s="124"/>
      <c r="AC128" s="124"/>
      <c r="AD128" s="124"/>
      <c r="AE128" s="124"/>
      <c r="AF128" s="124"/>
      <c r="AG128" s="124"/>
    </row>
    <row r="129" spans="1:33" s="10" customFormat="1" x14ac:dyDescent="0.25">
      <c r="A129" s="90"/>
      <c r="B129" s="79"/>
      <c r="C129" s="79"/>
      <c r="D129" s="79"/>
      <c r="E129" s="79"/>
      <c r="F129" s="79"/>
      <c r="G129" s="79"/>
      <c r="H129" s="79"/>
      <c r="I129" s="79"/>
      <c r="J129" s="79"/>
      <c r="K129" s="114" t="s">
        <v>32</v>
      </c>
      <c r="L129" s="117" t="s">
        <v>179</v>
      </c>
      <c r="M129" s="115"/>
      <c r="N129" s="116"/>
      <c r="O129" s="46"/>
      <c r="P129" s="46"/>
      <c r="Q129" s="46"/>
      <c r="R129" s="119">
        <v>142.35499999999999</v>
      </c>
      <c r="S129" s="119">
        <v>15.679</v>
      </c>
      <c r="T129" s="130"/>
      <c r="U129" s="89">
        <f t="shared" si="30"/>
        <v>158.03399999999999</v>
      </c>
      <c r="V129" s="79"/>
      <c r="W129" s="11"/>
      <c r="X129" s="11"/>
      <c r="Y129" s="11"/>
      <c r="Z129" s="11"/>
      <c r="AA129" s="11"/>
      <c r="AB129" s="124"/>
      <c r="AC129" s="124"/>
      <c r="AD129" s="124"/>
      <c r="AE129" s="124"/>
      <c r="AF129" s="124"/>
      <c r="AG129" s="124"/>
    </row>
    <row r="130" spans="1:33" s="10" customFormat="1" ht="37.5" x14ac:dyDescent="0.25">
      <c r="A130" s="90"/>
      <c r="B130" s="79"/>
      <c r="C130" s="79"/>
      <c r="D130" s="79"/>
      <c r="E130" s="79"/>
      <c r="F130" s="79"/>
      <c r="G130" s="79"/>
      <c r="H130" s="79"/>
      <c r="I130" s="79"/>
      <c r="J130" s="79"/>
      <c r="K130" s="114" t="s">
        <v>2</v>
      </c>
      <c r="L130" s="115" t="s">
        <v>178</v>
      </c>
      <c r="M130" s="117"/>
      <c r="N130" s="118"/>
      <c r="O130" s="78"/>
      <c r="P130" s="89"/>
      <c r="Q130" s="89"/>
      <c r="R130" s="119">
        <v>24.876999999999999</v>
      </c>
      <c r="S130" s="119">
        <v>107.23650000000001</v>
      </c>
      <c r="T130" s="129"/>
      <c r="U130" s="89">
        <f t="shared" si="30"/>
        <v>132.11350000000002</v>
      </c>
      <c r="V130" s="79"/>
      <c r="W130" s="11"/>
      <c r="X130" s="11"/>
      <c r="Y130" s="11"/>
      <c r="Z130" s="11"/>
      <c r="AA130" s="11"/>
      <c r="AB130" s="124"/>
      <c r="AC130" s="124"/>
      <c r="AD130" s="124"/>
      <c r="AE130" s="124"/>
      <c r="AF130" s="124"/>
      <c r="AG130" s="124"/>
    </row>
    <row r="131" spans="1:33" s="10" customFormat="1" ht="37.5" x14ac:dyDescent="0.25">
      <c r="A131" s="90"/>
      <c r="B131" s="79"/>
      <c r="C131" s="79"/>
      <c r="D131" s="79"/>
      <c r="E131" s="79"/>
      <c r="F131" s="79"/>
      <c r="G131" s="79"/>
      <c r="H131" s="79"/>
      <c r="I131" s="79"/>
      <c r="J131" s="79"/>
      <c r="K131" s="114" t="s">
        <v>33</v>
      </c>
      <c r="L131" s="115" t="s">
        <v>180</v>
      </c>
      <c r="M131" s="115"/>
      <c r="N131" s="116"/>
      <c r="O131" s="78"/>
      <c r="P131" s="89"/>
      <c r="Q131" s="89"/>
      <c r="R131" s="119">
        <v>4349</v>
      </c>
      <c r="S131" s="119"/>
      <c r="T131" s="129"/>
      <c r="U131" s="89">
        <f t="shared" si="30"/>
        <v>4349</v>
      </c>
      <c r="V131" s="79"/>
      <c r="W131" s="11"/>
      <c r="X131" s="11"/>
      <c r="Y131" s="11"/>
      <c r="Z131" s="11"/>
      <c r="AA131" s="11"/>
      <c r="AB131" s="124"/>
      <c r="AC131" s="124"/>
      <c r="AD131" s="124"/>
      <c r="AE131" s="124"/>
      <c r="AF131" s="124"/>
      <c r="AG131" s="124"/>
    </row>
    <row r="132" spans="1:33" s="10" customFormat="1" x14ac:dyDescent="0.25">
      <c r="A132" s="90" t="s">
        <v>22</v>
      </c>
      <c r="B132" s="79" t="s">
        <v>40</v>
      </c>
      <c r="C132" s="79"/>
      <c r="D132" s="79"/>
      <c r="E132" s="79"/>
      <c r="F132" s="79"/>
      <c r="G132" s="79"/>
      <c r="H132" s="79"/>
      <c r="I132" s="79"/>
      <c r="J132" s="79"/>
      <c r="K132" s="90" t="s">
        <v>29</v>
      </c>
      <c r="L132" s="238" t="s">
        <v>185</v>
      </c>
      <c r="M132" s="90"/>
      <c r="N132" s="89"/>
      <c r="O132" s="78"/>
      <c r="P132" s="89"/>
      <c r="Q132" s="89"/>
      <c r="R132" s="119">
        <f>+R133+R134+R135+R136</f>
        <v>233.828</v>
      </c>
      <c r="S132" s="119">
        <f>+S133+S134+S135+S136</f>
        <v>171.83500000000001</v>
      </c>
      <c r="T132" s="129"/>
      <c r="U132" s="89">
        <f t="shared" si="30"/>
        <v>405.66300000000001</v>
      </c>
      <c r="V132" s="79"/>
      <c r="W132" s="11"/>
      <c r="X132" s="11"/>
      <c r="Y132" s="11"/>
      <c r="Z132" s="11"/>
      <c r="AA132" s="11"/>
      <c r="AB132" s="124"/>
      <c r="AC132" s="124"/>
      <c r="AD132" s="124"/>
      <c r="AE132" s="124"/>
      <c r="AF132" s="124"/>
      <c r="AG132" s="124"/>
    </row>
    <row r="133" spans="1:33" s="10" customFormat="1" ht="37.5" x14ac:dyDescent="0.25">
      <c r="A133" s="90"/>
      <c r="B133" s="79"/>
      <c r="C133" s="79"/>
      <c r="D133" s="79"/>
      <c r="E133" s="79"/>
      <c r="F133" s="79"/>
      <c r="G133" s="79"/>
      <c r="H133" s="79"/>
      <c r="I133" s="79"/>
      <c r="J133" s="79"/>
      <c r="K133" s="114" t="s">
        <v>18</v>
      </c>
      <c r="L133" s="115" t="s">
        <v>181</v>
      </c>
      <c r="M133" s="115"/>
      <c r="N133" s="116"/>
      <c r="O133" s="78"/>
      <c r="P133" s="89"/>
      <c r="Q133" s="89"/>
      <c r="R133" s="131">
        <v>59.279000000000003</v>
      </c>
      <c r="S133" s="129"/>
      <c r="T133" s="129"/>
      <c r="U133" s="89">
        <f t="shared" si="30"/>
        <v>59.279000000000003</v>
      </c>
      <c r="V133" s="79"/>
      <c r="W133" s="11"/>
      <c r="X133" s="11"/>
      <c r="Y133" s="11"/>
      <c r="Z133" s="11"/>
      <c r="AA133" s="11"/>
      <c r="AB133" s="124"/>
      <c r="AC133" s="124"/>
      <c r="AD133" s="124"/>
      <c r="AE133" s="124"/>
      <c r="AF133" s="124"/>
      <c r="AG133" s="124"/>
    </row>
    <row r="134" spans="1:33" s="10" customFormat="1" x14ac:dyDescent="0.25">
      <c r="A134" s="90"/>
      <c r="B134" s="79"/>
      <c r="C134" s="79"/>
      <c r="D134" s="79"/>
      <c r="E134" s="79"/>
      <c r="F134" s="79"/>
      <c r="G134" s="79"/>
      <c r="H134" s="79"/>
      <c r="I134" s="79"/>
      <c r="J134" s="79"/>
      <c r="K134" s="114" t="s">
        <v>32</v>
      </c>
      <c r="L134" s="117" t="s">
        <v>179</v>
      </c>
      <c r="M134" s="115"/>
      <c r="N134" s="116"/>
      <c r="O134" s="78"/>
      <c r="P134" s="89"/>
      <c r="Q134" s="89"/>
      <c r="R134" s="131">
        <v>132.61799999999999</v>
      </c>
      <c r="S134" s="129">
        <v>12</v>
      </c>
      <c r="T134" s="129"/>
      <c r="U134" s="89">
        <f t="shared" si="30"/>
        <v>144.61799999999999</v>
      </c>
      <c r="V134" s="79"/>
      <c r="W134" s="11"/>
      <c r="X134" s="11"/>
      <c r="Y134" s="11"/>
      <c r="Z134" s="11"/>
      <c r="AA134" s="11"/>
      <c r="AB134" s="124"/>
      <c r="AC134" s="124"/>
      <c r="AD134" s="124"/>
      <c r="AE134" s="124"/>
      <c r="AF134" s="124"/>
      <c r="AG134" s="124"/>
    </row>
    <row r="135" spans="1:33" s="10" customFormat="1" ht="37.5" x14ac:dyDescent="0.25">
      <c r="A135" s="90"/>
      <c r="B135" s="79"/>
      <c r="C135" s="79"/>
      <c r="D135" s="79"/>
      <c r="E135" s="79"/>
      <c r="F135" s="79"/>
      <c r="G135" s="79"/>
      <c r="H135" s="79"/>
      <c r="I135" s="79"/>
      <c r="J135" s="79"/>
      <c r="K135" s="114" t="s">
        <v>2</v>
      </c>
      <c r="L135" s="115" t="s">
        <v>178</v>
      </c>
      <c r="M135" s="117"/>
      <c r="N135" s="118"/>
      <c r="O135" s="78"/>
      <c r="P135" s="89"/>
      <c r="Q135" s="89"/>
      <c r="R135" s="132">
        <v>34.856999999999999</v>
      </c>
      <c r="S135" s="119">
        <v>159.83500000000001</v>
      </c>
      <c r="T135" s="129"/>
      <c r="U135" s="89">
        <f t="shared" si="30"/>
        <v>194.69200000000001</v>
      </c>
      <c r="V135" s="79"/>
      <c r="W135" s="11"/>
      <c r="X135" s="11"/>
      <c r="Y135" s="11"/>
      <c r="Z135" s="11"/>
      <c r="AA135" s="11"/>
      <c r="AB135" s="124"/>
      <c r="AC135" s="124"/>
      <c r="AD135" s="124"/>
      <c r="AE135" s="124"/>
      <c r="AF135" s="124"/>
      <c r="AG135" s="124"/>
    </row>
    <row r="136" spans="1:33" s="10" customFormat="1" ht="37.5" x14ac:dyDescent="0.25">
      <c r="A136" s="90"/>
      <c r="B136" s="79"/>
      <c r="C136" s="79"/>
      <c r="D136" s="79"/>
      <c r="E136" s="79"/>
      <c r="F136" s="79"/>
      <c r="G136" s="79"/>
      <c r="H136" s="79"/>
      <c r="I136" s="79"/>
      <c r="J136" s="79"/>
      <c r="K136" s="114" t="s">
        <v>33</v>
      </c>
      <c r="L136" s="115" t="s">
        <v>180</v>
      </c>
      <c r="M136" s="115"/>
      <c r="N136" s="116"/>
      <c r="O136" s="78"/>
      <c r="P136" s="89"/>
      <c r="Q136" s="89"/>
      <c r="R136" s="131">
        <v>7.0739999999999998</v>
      </c>
      <c r="S136" s="129"/>
      <c r="T136" s="129"/>
      <c r="U136" s="89">
        <f t="shared" si="30"/>
        <v>7.0739999999999998</v>
      </c>
      <c r="V136" s="79"/>
      <c r="W136" s="11"/>
      <c r="X136" s="11"/>
      <c r="Y136" s="11"/>
      <c r="Z136" s="11"/>
      <c r="AA136" s="11"/>
      <c r="AB136" s="124"/>
      <c r="AC136" s="124"/>
      <c r="AD136" s="124"/>
      <c r="AE136" s="124"/>
      <c r="AF136" s="124"/>
      <c r="AG136" s="124"/>
    </row>
    <row r="137" spans="1:33" x14ac:dyDescent="0.3">
      <c r="A137" s="90" t="s">
        <v>23</v>
      </c>
      <c r="B137" s="180" t="s">
        <v>41</v>
      </c>
      <c r="C137" s="79"/>
      <c r="D137" s="79"/>
      <c r="E137" s="79"/>
      <c r="F137" s="79"/>
      <c r="G137" s="79"/>
      <c r="H137" s="79"/>
      <c r="I137" s="106"/>
      <c r="J137" s="79"/>
      <c r="K137" s="90" t="s">
        <v>29</v>
      </c>
      <c r="L137" s="238" t="s">
        <v>185</v>
      </c>
      <c r="M137" s="90"/>
      <c r="N137" s="89"/>
      <c r="O137" s="78"/>
      <c r="P137" s="112"/>
      <c r="Q137" s="112"/>
      <c r="R137" s="119">
        <f>+R138+R139+R140+R141</f>
        <v>248.20259999999999</v>
      </c>
      <c r="S137" s="119">
        <f>+S138+S139+S140+S141</f>
        <v>275.50200000000001</v>
      </c>
      <c r="T137" s="113"/>
      <c r="U137" s="89">
        <f t="shared" si="30"/>
        <v>523.70460000000003</v>
      </c>
      <c r="V137" s="79"/>
      <c r="W137" s="40"/>
      <c r="X137" s="40"/>
      <c r="Y137" s="40"/>
      <c r="Z137" s="40"/>
      <c r="AA137" s="40"/>
      <c r="AB137" s="88"/>
      <c r="AC137" s="88"/>
      <c r="AD137" s="88"/>
      <c r="AE137" s="88"/>
      <c r="AF137" s="88"/>
      <c r="AG137" s="88"/>
    </row>
    <row r="138" spans="1:33" ht="37.5" x14ac:dyDescent="0.3">
      <c r="A138" s="90"/>
      <c r="B138" s="106"/>
      <c r="C138" s="79"/>
      <c r="D138" s="79"/>
      <c r="E138" s="79"/>
      <c r="F138" s="79"/>
      <c r="G138" s="79"/>
      <c r="H138" s="79"/>
      <c r="I138" s="106"/>
      <c r="J138" s="79"/>
      <c r="K138" s="114" t="s">
        <v>18</v>
      </c>
      <c r="L138" s="115" t="s">
        <v>181</v>
      </c>
      <c r="M138" s="115"/>
      <c r="N138" s="116"/>
      <c r="O138" s="78"/>
      <c r="P138" s="112"/>
      <c r="Q138" s="112"/>
      <c r="R138" s="119">
        <v>77.361999999999995</v>
      </c>
      <c r="S138" s="119"/>
      <c r="T138" s="113"/>
      <c r="U138" s="89">
        <f t="shared" si="30"/>
        <v>77.361999999999995</v>
      </c>
      <c r="V138" s="79"/>
      <c r="W138" s="40"/>
      <c r="X138" s="40"/>
      <c r="Y138" s="40"/>
      <c r="Z138" s="40"/>
      <c r="AA138" s="40"/>
      <c r="AB138" s="88"/>
      <c r="AC138" s="88"/>
      <c r="AD138" s="88"/>
      <c r="AE138" s="88"/>
      <c r="AF138" s="88"/>
      <c r="AG138" s="88"/>
    </row>
    <row r="139" spans="1:33" x14ac:dyDescent="0.3">
      <c r="A139" s="90"/>
      <c r="B139" s="106"/>
      <c r="C139" s="79"/>
      <c r="D139" s="79"/>
      <c r="E139" s="79"/>
      <c r="F139" s="79"/>
      <c r="G139" s="79"/>
      <c r="H139" s="79"/>
      <c r="I139" s="106"/>
      <c r="J139" s="79"/>
      <c r="K139" s="114" t="s">
        <v>32</v>
      </c>
      <c r="L139" s="117" t="s">
        <v>179</v>
      </c>
      <c r="M139" s="115"/>
      <c r="N139" s="116"/>
      <c r="O139" s="78"/>
      <c r="P139" s="112"/>
      <c r="Q139" s="112"/>
      <c r="R139" s="119">
        <v>134.35810000000001</v>
      </c>
      <c r="S139" s="119">
        <v>10.196</v>
      </c>
      <c r="T139" s="113"/>
      <c r="U139" s="89">
        <f t="shared" si="30"/>
        <v>144.55410000000001</v>
      </c>
      <c r="V139" s="79"/>
      <c r="W139" s="40"/>
      <c r="X139" s="40"/>
      <c r="Y139" s="40"/>
      <c r="Z139" s="40"/>
      <c r="AA139" s="40"/>
      <c r="AB139" s="88"/>
      <c r="AC139" s="88"/>
      <c r="AD139" s="88"/>
      <c r="AE139" s="88"/>
      <c r="AF139" s="88"/>
      <c r="AG139" s="88"/>
    </row>
    <row r="140" spans="1:33" ht="37.5" x14ac:dyDescent="0.3">
      <c r="A140" s="90"/>
      <c r="B140" s="106"/>
      <c r="C140" s="79"/>
      <c r="D140" s="79"/>
      <c r="E140" s="79"/>
      <c r="F140" s="79"/>
      <c r="G140" s="79"/>
      <c r="H140" s="79"/>
      <c r="I140" s="106"/>
      <c r="J140" s="79"/>
      <c r="K140" s="114" t="s">
        <v>2</v>
      </c>
      <c r="L140" s="115" t="s">
        <v>178</v>
      </c>
      <c r="M140" s="117"/>
      <c r="N140" s="118"/>
      <c r="O140" s="78"/>
      <c r="P140" s="112"/>
      <c r="Q140" s="112"/>
      <c r="R140" s="119">
        <v>31.407499999999999</v>
      </c>
      <c r="S140" s="119">
        <v>265.30599999999998</v>
      </c>
      <c r="T140" s="113"/>
      <c r="U140" s="89">
        <f t="shared" si="30"/>
        <v>296.71349999999995</v>
      </c>
      <c r="V140" s="79"/>
      <c r="W140" s="40"/>
      <c r="X140" s="40"/>
      <c r="Y140" s="40"/>
      <c r="Z140" s="40"/>
      <c r="AA140" s="40"/>
      <c r="AB140" s="88"/>
      <c r="AC140" s="88"/>
      <c r="AD140" s="88"/>
      <c r="AE140" s="88"/>
      <c r="AF140" s="88"/>
      <c r="AG140" s="88"/>
    </row>
    <row r="141" spans="1:33" ht="37.5" x14ac:dyDescent="0.3">
      <c r="A141" s="90"/>
      <c r="B141" s="106"/>
      <c r="C141" s="79"/>
      <c r="D141" s="79"/>
      <c r="E141" s="79"/>
      <c r="F141" s="79"/>
      <c r="G141" s="79"/>
      <c r="H141" s="79"/>
      <c r="I141" s="106"/>
      <c r="J141" s="79"/>
      <c r="K141" s="114" t="s">
        <v>33</v>
      </c>
      <c r="L141" s="115" t="s">
        <v>180</v>
      </c>
      <c r="M141" s="115"/>
      <c r="N141" s="116"/>
      <c r="O141" s="78"/>
      <c r="P141" s="112"/>
      <c r="Q141" s="112"/>
      <c r="R141" s="119">
        <v>5.0750000000000002</v>
      </c>
      <c r="S141" s="119"/>
      <c r="T141" s="113"/>
      <c r="U141" s="89">
        <f t="shared" si="30"/>
        <v>5.0750000000000002</v>
      </c>
      <c r="V141" s="79"/>
      <c r="W141" s="40"/>
      <c r="X141" s="40"/>
      <c r="Y141" s="40"/>
      <c r="Z141" s="40"/>
      <c r="AA141" s="40"/>
      <c r="AB141" s="88"/>
      <c r="AC141" s="88"/>
      <c r="AD141" s="88"/>
      <c r="AE141" s="88"/>
      <c r="AF141" s="88"/>
      <c r="AG141" s="88"/>
    </row>
    <row r="142" spans="1:33" s="10" customFormat="1" ht="37.5" x14ac:dyDescent="0.25">
      <c r="A142" s="90" t="s">
        <v>24</v>
      </c>
      <c r="B142" s="125" t="s">
        <v>42</v>
      </c>
      <c r="C142" s="79"/>
      <c r="D142" s="79"/>
      <c r="E142" s="79"/>
      <c r="F142" s="79"/>
      <c r="G142" s="79"/>
      <c r="H142" s="79"/>
      <c r="I142" s="79"/>
      <c r="J142" s="79"/>
      <c r="K142" s="90" t="s">
        <v>29</v>
      </c>
      <c r="L142" s="238" t="s">
        <v>185</v>
      </c>
      <c r="M142" s="90"/>
      <c r="N142" s="89"/>
      <c r="O142" s="78"/>
      <c r="P142" s="89"/>
      <c r="Q142" s="89"/>
      <c r="R142" s="119">
        <f>+R143+R144+R145+R146</f>
        <v>256.05599999999998</v>
      </c>
      <c r="S142" s="119">
        <f>+S143+S144+S145+S146</f>
        <v>293.67399999999998</v>
      </c>
      <c r="T142" s="129"/>
      <c r="U142" s="89">
        <f t="shared" si="30"/>
        <v>549.73</v>
      </c>
      <c r="V142" s="79"/>
      <c r="W142" s="11"/>
      <c r="X142" s="11"/>
      <c r="Y142" s="11"/>
      <c r="Z142" s="11"/>
      <c r="AA142" s="11"/>
      <c r="AB142" s="124"/>
      <c r="AC142" s="124"/>
      <c r="AD142" s="124"/>
      <c r="AE142" s="124"/>
      <c r="AF142" s="124"/>
      <c r="AG142" s="124"/>
    </row>
    <row r="143" spans="1:33" s="10" customFormat="1" ht="37.5" x14ac:dyDescent="0.25">
      <c r="A143" s="90"/>
      <c r="B143" s="79"/>
      <c r="C143" s="79"/>
      <c r="D143" s="79"/>
      <c r="E143" s="79"/>
      <c r="F143" s="79"/>
      <c r="G143" s="79"/>
      <c r="H143" s="79"/>
      <c r="I143" s="79"/>
      <c r="J143" s="79"/>
      <c r="K143" s="114" t="s">
        <v>18</v>
      </c>
      <c r="L143" s="115" t="s">
        <v>181</v>
      </c>
      <c r="M143" s="115"/>
      <c r="N143" s="116"/>
      <c r="O143" s="78"/>
      <c r="P143" s="89"/>
      <c r="Q143" s="89"/>
      <c r="R143" s="89">
        <v>70.991</v>
      </c>
      <c r="S143" s="89"/>
      <c r="T143" s="129"/>
      <c r="U143" s="89">
        <f t="shared" si="30"/>
        <v>70.991</v>
      </c>
      <c r="V143" s="79"/>
      <c r="W143" s="11"/>
      <c r="X143" s="11"/>
      <c r="Y143" s="11"/>
      <c r="Z143" s="11"/>
      <c r="AA143" s="11"/>
      <c r="AB143" s="124"/>
      <c r="AC143" s="124"/>
      <c r="AD143" s="124"/>
      <c r="AE143" s="124"/>
      <c r="AF143" s="124"/>
      <c r="AG143" s="124"/>
    </row>
    <row r="144" spans="1:33" s="10" customFormat="1" x14ac:dyDescent="0.25">
      <c r="A144" s="90"/>
      <c r="B144" s="79"/>
      <c r="C144" s="79"/>
      <c r="D144" s="79"/>
      <c r="E144" s="79"/>
      <c r="F144" s="79"/>
      <c r="G144" s="79"/>
      <c r="H144" s="79"/>
      <c r="I144" s="79"/>
      <c r="J144" s="79"/>
      <c r="K144" s="114" t="s">
        <v>32</v>
      </c>
      <c r="L144" s="117" t="s">
        <v>179</v>
      </c>
      <c r="M144" s="115"/>
      <c r="N144" s="116"/>
      <c r="O144" s="78"/>
      <c r="P144" s="89"/>
      <c r="Q144" s="89"/>
      <c r="R144" s="89">
        <v>121.212</v>
      </c>
      <c r="S144" s="89"/>
      <c r="T144" s="129"/>
      <c r="U144" s="89">
        <f t="shared" si="30"/>
        <v>121.212</v>
      </c>
      <c r="V144" s="79"/>
      <c r="W144" s="11"/>
      <c r="X144" s="11"/>
      <c r="Y144" s="11"/>
      <c r="Z144" s="11"/>
      <c r="AA144" s="11"/>
      <c r="AB144" s="124"/>
      <c r="AC144" s="124"/>
      <c r="AD144" s="124"/>
      <c r="AE144" s="124"/>
      <c r="AF144" s="124"/>
      <c r="AG144" s="124"/>
    </row>
    <row r="145" spans="1:34" s="10" customFormat="1" ht="37.5" x14ac:dyDescent="0.25">
      <c r="A145" s="90"/>
      <c r="B145" s="79"/>
      <c r="C145" s="79"/>
      <c r="D145" s="79"/>
      <c r="E145" s="79"/>
      <c r="F145" s="79"/>
      <c r="G145" s="79"/>
      <c r="H145" s="79"/>
      <c r="I145" s="79"/>
      <c r="J145" s="79"/>
      <c r="K145" s="114" t="s">
        <v>2</v>
      </c>
      <c r="L145" s="115" t="s">
        <v>178</v>
      </c>
      <c r="M145" s="117"/>
      <c r="N145" s="118"/>
      <c r="O145" s="78"/>
      <c r="P145" s="89"/>
      <c r="Q145" s="89"/>
      <c r="R145" s="89">
        <v>63.084000000000003</v>
      </c>
      <c r="S145" s="89">
        <v>293.67399999999998</v>
      </c>
      <c r="T145" s="129"/>
      <c r="U145" s="89">
        <f t="shared" si="30"/>
        <v>356.75799999999998</v>
      </c>
      <c r="V145" s="79"/>
      <c r="W145" s="11"/>
      <c r="X145" s="11"/>
      <c r="Y145" s="11"/>
      <c r="Z145" s="11"/>
      <c r="AA145" s="11"/>
      <c r="AB145" s="124"/>
      <c r="AC145" s="124"/>
      <c r="AD145" s="124"/>
      <c r="AE145" s="124"/>
      <c r="AF145" s="124"/>
      <c r="AG145" s="124"/>
    </row>
    <row r="146" spans="1:34" s="10" customFormat="1" ht="37.5" x14ac:dyDescent="0.25">
      <c r="A146" s="90"/>
      <c r="B146" s="79"/>
      <c r="C146" s="79"/>
      <c r="D146" s="79"/>
      <c r="E146" s="79"/>
      <c r="F146" s="79"/>
      <c r="G146" s="79"/>
      <c r="H146" s="79"/>
      <c r="I146" s="79"/>
      <c r="J146" s="79"/>
      <c r="K146" s="114" t="s">
        <v>33</v>
      </c>
      <c r="L146" s="115" t="s">
        <v>180</v>
      </c>
      <c r="M146" s="115"/>
      <c r="N146" s="116"/>
      <c r="O146" s="78"/>
      <c r="P146" s="89"/>
      <c r="Q146" s="89"/>
      <c r="R146" s="119">
        <v>0.76900000000000002</v>
      </c>
      <c r="S146" s="119"/>
      <c r="T146" s="129"/>
      <c r="U146" s="89">
        <f t="shared" si="30"/>
        <v>0.76900000000000002</v>
      </c>
      <c r="V146" s="79"/>
      <c r="W146" s="11"/>
      <c r="X146" s="11"/>
      <c r="Y146" s="11"/>
      <c r="Z146" s="11"/>
      <c r="AA146" s="11"/>
      <c r="AB146" s="124"/>
      <c r="AC146" s="124"/>
      <c r="AD146" s="124"/>
      <c r="AE146" s="124"/>
      <c r="AF146" s="124"/>
      <c r="AG146" s="124"/>
    </row>
    <row r="147" spans="1:34" s="105" customFormat="1" ht="35.25" customHeight="1" x14ac:dyDescent="0.25">
      <c r="A147" s="174" t="s">
        <v>25</v>
      </c>
      <c r="B147" s="175" t="s">
        <v>82</v>
      </c>
      <c r="C147" s="175"/>
      <c r="D147" s="175"/>
      <c r="E147" s="175"/>
      <c r="F147" s="175"/>
      <c r="G147" s="175"/>
      <c r="H147" s="175"/>
      <c r="I147" s="175"/>
      <c r="J147" s="175">
        <v>360</v>
      </c>
      <c r="K147" s="174" t="s">
        <v>38</v>
      </c>
      <c r="L147" s="174" t="s">
        <v>186</v>
      </c>
      <c r="M147" s="174"/>
      <c r="N147" s="176"/>
      <c r="O147" s="177"/>
      <c r="P147" s="177"/>
      <c r="Q147" s="177"/>
      <c r="R147" s="176">
        <f>SUM(R148:R151)</f>
        <v>284.73499999999996</v>
      </c>
      <c r="S147" s="176">
        <f>SUM(S148:S151)</f>
        <v>739.77500000000009</v>
      </c>
      <c r="T147" s="176"/>
      <c r="U147" s="176">
        <f>+R147+S147+T147</f>
        <v>1024.51</v>
      </c>
      <c r="V147" s="175"/>
      <c r="W147" s="103"/>
      <c r="X147" s="103"/>
      <c r="Y147" s="103"/>
      <c r="Z147" s="103"/>
      <c r="AA147" s="103"/>
      <c r="AB147" s="104"/>
      <c r="AC147" s="104"/>
      <c r="AD147" s="104"/>
      <c r="AE147" s="104"/>
      <c r="AF147" s="104"/>
      <c r="AG147" s="104"/>
    </row>
    <row r="148" spans="1:34" s="111" customFormat="1" ht="37.5" x14ac:dyDescent="0.3">
      <c r="A148" s="90"/>
      <c r="B148" s="79"/>
      <c r="C148" s="79"/>
      <c r="D148" s="79"/>
      <c r="E148" s="79"/>
      <c r="F148" s="79"/>
      <c r="G148" s="79"/>
      <c r="H148" s="79"/>
      <c r="I148" s="106"/>
      <c r="J148" s="79"/>
      <c r="K148" s="90" t="s">
        <v>18</v>
      </c>
      <c r="L148" s="115" t="s">
        <v>181</v>
      </c>
      <c r="M148" s="107"/>
      <c r="N148" s="108"/>
      <c r="O148" s="78"/>
      <c r="P148" s="78"/>
      <c r="Q148" s="78"/>
      <c r="R148" s="89">
        <v>91.575999999999993</v>
      </c>
      <c r="S148" s="89"/>
      <c r="T148" s="89"/>
      <c r="U148" s="89">
        <f>+R148+S148+T148</f>
        <v>91.575999999999993</v>
      </c>
      <c r="V148" s="79"/>
      <c r="W148" s="109"/>
      <c r="X148" s="109"/>
      <c r="Y148" s="109"/>
      <c r="Z148" s="109"/>
      <c r="AA148" s="109"/>
      <c r="AB148" s="110"/>
      <c r="AC148" s="110"/>
      <c r="AD148" s="110"/>
      <c r="AE148" s="110"/>
      <c r="AF148" s="110"/>
      <c r="AG148" s="110"/>
    </row>
    <row r="149" spans="1:34" s="111" customFormat="1" x14ac:dyDescent="0.3">
      <c r="A149" s="90"/>
      <c r="B149" s="79"/>
      <c r="C149" s="79"/>
      <c r="D149" s="79"/>
      <c r="E149" s="79"/>
      <c r="F149" s="79"/>
      <c r="G149" s="79"/>
      <c r="H149" s="79"/>
      <c r="I149" s="106"/>
      <c r="J149" s="79"/>
      <c r="K149" s="90" t="s">
        <v>2</v>
      </c>
      <c r="L149" s="117" t="s">
        <v>179</v>
      </c>
      <c r="M149" s="107"/>
      <c r="N149" s="108"/>
      <c r="O149" s="78"/>
      <c r="P149" s="78"/>
      <c r="Q149" s="78"/>
      <c r="R149" s="89">
        <v>189.40600000000001</v>
      </c>
      <c r="S149" s="89">
        <v>347.03800000000001</v>
      </c>
      <c r="T149" s="89"/>
      <c r="U149" s="89">
        <f>+R149+S149+T149</f>
        <v>536.44399999999996</v>
      </c>
      <c r="V149" s="79"/>
      <c r="W149" s="109"/>
      <c r="X149" s="109"/>
      <c r="Y149" s="109"/>
      <c r="Z149" s="109"/>
      <c r="AA149" s="109"/>
      <c r="AB149" s="110"/>
      <c r="AC149" s="110"/>
      <c r="AD149" s="110"/>
      <c r="AE149" s="110"/>
      <c r="AF149" s="110"/>
      <c r="AG149" s="110"/>
    </row>
    <row r="150" spans="1:34" s="111" customFormat="1" ht="37.5" x14ac:dyDescent="0.3">
      <c r="A150" s="90"/>
      <c r="B150" s="79"/>
      <c r="C150" s="79"/>
      <c r="D150" s="79"/>
      <c r="E150" s="79"/>
      <c r="F150" s="79"/>
      <c r="G150" s="79"/>
      <c r="H150" s="79"/>
      <c r="I150" s="106"/>
      <c r="J150" s="79"/>
      <c r="K150" s="90" t="s">
        <v>32</v>
      </c>
      <c r="L150" s="115" t="s">
        <v>178</v>
      </c>
      <c r="M150" s="107"/>
      <c r="N150" s="108"/>
      <c r="O150" s="78"/>
      <c r="P150" s="78"/>
      <c r="Q150" s="78"/>
      <c r="R150" s="89"/>
      <c r="S150" s="89">
        <v>392.73700000000002</v>
      </c>
      <c r="T150" s="89"/>
      <c r="U150" s="89">
        <f>+R150+S150+T150</f>
        <v>392.73700000000002</v>
      </c>
      <c r="V150" s="79"/>
      <c r="W150" s="109"/>
      <c r="X150" s="109"/>
      <c r="Y150" s="109"/>
      <c r="Z150" s="109"/>
      <c r="AA150" s="109"/>
      <c r="AB150" s="110"/>
      <c r="AC150" s="110"/>
      <c r="AD150" s="110"/>
      <c r="AE150" s="110"/>
      <c r="AF150" s="110"/>
      <c r="AG150" s="110"/>
    </row>
    <row r="151" spans="1:34" s="111" customFormat="1" ht="37.5" x14ac:dyDescent="0.3">
      <c r="A151" s="90"/>
      <c r="B151" s="79"/>
      <c r="C151" s="79"/>
      <c r="D151" s="79"/>
      <c r="E151" s="79"/>
      <c r="F151" s="79"/>
      <c r="G151" s="79"/>
      <c r="H151" s="79"/>
      <c r="I151" s="106"/>
      <c r="J151" s="79"/>
      <c r="K151" s="90" t="s">
        <v>33</v>
      </c>
      <c r="L151" s="115" t="s">
        <v>180</v>
      </c>
      <c r="M151" s="107"/>
      <c r="N151" s="108"/>
      <c r="O151" s="78"/>
      <c r="P151" s="78"/>
      <c r="Q151" s="78"/>
      <c r="R151" s="89">
        <v>3.7530000000000001</v>
      </c>
      <c r="S151" s="89"/>
      <c r="T151" s="89"/>
      <c r="U151" s="89"/>
      <c r="V151" s="79"/>
      <c r="W151" s="109"/>
      <c r="X151" s="109"/>
      <c r="Y151" s="109"/>
      <c r="Z151" s="109"/>
      <c r="AA151" s="109"/>
      <c r="AB151" s="110"/>
      <c r="AC151" s="110"/>
      <c r="AD151" s="110"/>
      <c r="AE151" s="110"/>
      <c r="AF151" s="110"/>
      <c r="AG151" s="110"/>
    </row>
    <row r="152" spans="1:34" s="141" customFormat="1" x14ac:dyDescent="0.3">
      <c r="A152" s="66">
        <v>2</v>
      </c>
      <c r="B152" s="66">
        <v>29</v>
      </c>
      <c r="C152" s="66"/>
      <c r="D152" s="68"/>
      <c r="E152" s="68"/>
      <c r="F152" s="66"/>
      <c r="G152" s="66"/>
      <c r="H152" s="66"/>
      <c r="I152" s="133"/>
      <c r="J152" s="134"/>
      <c r="K152" s="135"/>
      <c r="L152" s="136"/>
      <c r="M152" s="137">
        <f t="shared" ref="M152:U152" si="34">+M64+M52</f>
        <v>6629.5810000000001</v>
      </c>
      <c r="N152" s="137">
        <f t="shared" si="34"/>
        <v>7462.2539999999999</v>
      </c>
      <c r="O152" s="137">
        <f t="shared" si="34"/>
        <v>17564.169000000002</v>
      </c>
      <c r="P152" s="137">
        <f t="shared" si="34"/>
        <v>58958.0265</v>
      </c>
      <c r="Q152" s="137">
        <f t="shared" si="34"/>
        <v>38426.565999999999</v>
      </c>
      <c r="R152" s="137">
        <f t="shared" si="34"/>
        <v>69261.575700000001</v>
      </c>
      <c r="S152" s="137">
        <f t="shared" si="34"/>
        <v>36516.144499999995</v>
      </c>
      <c r="T152" s="137"/>
      <c r="U152" s="137">
        <f t="shared" si="34"/>
        <v>234818.31669999997</v>
      </c>
      <c r="V152" s="138"/>
      <c r="W152" s="139"/>
      <c r="X152" s="139"/>
      <c r="Y152" s="139"/>
      <c r="Z152" s="139"/>
      <c r="AA152" s="139"/>
      <c r="AB152" s="139"/>
      <c r="AC152" s="140"/>
      <c r="AD152" s="140"/>
      <c r="AE152" s="140"/>
      <c r="AF152" s="140"/>
      <c r="AG152" s="140"/>
      <c r="AH152" s="140"/>
    </row>
    <row r="153" spans="1:34" ht="25.5" customHeight="1" x14ac:dyDescent="0.3">
      <c r="A153" s="223" t="s">
        <v>128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</row>
    <row r="154" spans="1:34" s="3" customFormat="1" ht="24.75" customHeight="1" x14ac:dyDescent="0.3">
      <c r="A154" s="232" t="s">
        <v>189</v>
      </c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4"/>
      <c r="W154" s="2"/>
      <c r="X154" s="2"/>
      <c r="Y154" s="2"/>
    </row>
    <row r="155" spans="1:34" s="5" customFormat="1" ht="62.25" customHeight="1" x14ac:dyDescent="0.3">
      <c r="A155" s="81" t="s">
        <v>12</v>
      </c>
      <c r="B155" s="28"/>
      <c r="C155" s="28" t="s">
        <v>108</v>
      </c>
      <c r="D155" s="28" t="s">
        <v>109</v>
      </c>
      <c r="E155" s="28" t="s">
        <v>190</v>
      </c>
      <c r="F155" s="30" t="s">
        <v>128</v>
      </c>
      <c r="G155" s="30" t="s">
        <v>191</v>
      </c>
      <c r="H155" s="30" t="s">
        <v>192</v>
      </c>
      <c r="I155" s="82"/>
      <c r="J155" s="82"/>
      <c r="K155" s="81"/>
      <c r="L155" s="34" t="s">
        <v>104</v>
      </c>
      <c r="M155" s="34"/>
      <c r="N155" s="35"/>
      <c r="O155" s="83">
        <f>+O156+O178+O185</f>
        <v>1207.03</v>
      </c>
      <c r="P155" s="83">
        <f t="shared" ref="P155:R155" si="35">+P156+P178+P185</f>
        <v>1141.6300000000001</v>
      </c>
      <c r="Q155" s="83">
        <f t="shared" si="35"/>
        <v>1677.3679999999999</v>
      </c>
      <c r="R155" s="83">
        <f t="shared" si="35"/>
        <v>2943.0439999999999</v>
      </c>
      <c r="S155" s="83">
        <f>+S156+S178+S185</f>
        <v>4188.5509999999995</v>
      </c>
      <c r="T155" s="83"/>
      <c r="U155" s="83">
        <f>+T155+S155+R155+Q155+P155+O155</f>
        <v>11157.623000000001</v>
      </c>
      <c r="V155" s="30" t="s">
        <v>116</v>
      </c>
      <c r="W155" s="84"/>
      <c r="X155" s="84"/>
      <c r="Y155" s="84"/>
      <c r="Z155" s="84"/>
      <c r="AA155" s="84"/>
      <c r="AB155" s="85"/>
      <c r="AC155" s="85"/>
      <c r="AD155" s="85"/>
      <c r="AE155" s="85"/>
      <c r="AF155" s="85"/>
      <c r="AG155" s="85"/>
    </row>
    <row r="156" spans="1:34" s="148" customFormat="1" ht="38.25" customHeight="1" x14ac:dyDescent="0.3">
      <c r="A156" s="178">
        <v>1</v>
      </c>
      <c r="B156" s="181" t="s">
        <v>193</v>
      </c>
      <c r="C156" s="175"/>
      <c r="D156" s="178"/>
      <c r="E156" s="178"/>
      <c r="F156" s="175"/>
      <c r="G156" s="175"/>
      <c r="H156" s="175"/>
      <c r="I156" s="142"/>
      <c r="J156" s="182">
        <v>123</v>
      </c>
      <c r="K156" s="174"/>
      <c r="L156" s="143"/>
      <c r="M156" s="143"/>
      <c r="N156" s="144"/>
      <c r="O156" s="145">
        <f>+O157+O161+O163+O167+O162+O171+O176+O177+O174+O175</f>
        <v>1207.03</v>
      </c>
      <c r="P156" s="145">
        <f>+P157+P161+P163+P167+P162+P171+P176+P177+P174+P175</f>
        <v>616.51199999999994</v>
      </c>
      <c r="Q156" s="145">
        <f>+Q157+Q161+Q163+Q167+Q162+Q171+Q176+Q177+Q174+Q175</f>
        <v>901.12799999999982</v>
      </c>
      <c r="R156" s="145">
        <f>+R157+R161+R163+R167+R162+R171+R176+R177+R174+R175</f>
        <v>1604.0409999999997</v>
      </c>
      <c r="S156" s="145">
        <f>+S157+S161+S163+S167+S162+S171+S176+S177+S174+S175</f>
        <v>2095.9045999999998</v>
      </c>
      <c r="T156" s="145"/>
      <c r="U156" s="176"/>
      <c r="V156" s="145"/>
      <c r="W156" s="146"/>
      <c r="X156" s="146"/>
      <c r="Y156" s="146"/>
      <c r="Z156" s="146"/>
      <c r="AA156" s="146"/>
      <c r="AB156" s="146"/>
      <c r="AC156" s="147"/>
      <c r="AD156" s="147"/>
      <c r="AE156" s="147"/>
      <c r="AF156" s="147"/>
      <c r="AG156" s="147"/>
      <c r="AH156" s="147"/>
    </row>
    <row r="157" spans="1:34" s="74" customFormat="1" ht="53.25" customHeight="1" x14ac:dyDescent="0.3">
      <c r="A157" s="80"/>
      <c r="B157" s="79"/>
      <c r="C157" s="79"/>
      <c r="D157" s="80"/>
      <c r="E157" s="80"/>
      <c r="F157" s="79"/>
      <c r="G157" s="79"/>
      <c r="H157" s="79"/>
      <c r="I157" s="42"/>
      <c r="J157" s="155"/>
      <c r="K157" s="150" t="s">
        <v>1</v>
      </c>
      <c r="L157" s="125" t="s">
        <v>200</v>
      </c>
      <c r="M157" s="125"/>
      <c r="N157" s="116"/>
      <c r="O157" s="151">
        <f t="shared" ref="O157:T157" si="36">SUM(O158:O160)</f>
        <v>931.47799999999995</v>
      </c>
      <c r="P157" s="151">
        <f t="shared" si="36"/>
        <v>458.55900000000003</v>
      </c>
      <c r="Q157" s="151">
        <f t="shared" si="36"/>
        <v>704.33799999999997</v>
      </c>
      <c r="R157" s="151">
        <f t="shared" si="36"/>
        <v>913.77199999999993</v>
      </c>
      <c r="S157" s="151">
        <f t="shared" si="36"/>
        <v>1594.6469999999999</v>
      </c>
      <c r="T157" s="151">
        <f t="shared" si="36"/>
        <v>0</v>
      </c>
      <c r="U157" s="119">
        <f>+T157+S157+R157+Q157+P157+O157</f>
        <v>4602.7939999999999</v>
      </c>
      <c r="V157" s="151"/>
      <c r="W157" s="72"/>
      <c r="X157" s="72"/>
      <c r="Y157" s="72"/>
      <c r="Z157" s="72"/>
      <c r="AA157" s="72"/>
      <c r="AB157" s="72"/>
      <c r="AC157" s="73"/>
      <c r="AD157" s="73"/>
      <c r="AE157" s="73"/>
      <c r="AF157" s="73"/>
      <c r="AG157" s="73"/>
      <c r="AH157" s="73"/>
    </row>
    <row r="158" spans="1:34" s="74" customFormat="1" ht="37.5" x14ac:dyDescent="0.3">
      <c r="A158" s="80"/>
      <c r="B158" s="79"/>
      <c r="C158" s="79"/>
      <c r="D158" s="80"/>
      <c r="E158" s="80"/>
      <c r="F158" s="79"/>
      <c r="G158" s="79"/>
      <c r="H158" s="79"/>
      <c r="I158" s="42"/>
      <c r="J158" s="155"/>
      <c r="K158" s="150" t="s">
        <v>18</v>
      </c>
      <c r="L158" s="115" t="s">
        <v>181</v>
      </c>
      <c r="M158" s="125"/>
      <c r="N158" s="116"/>
      <c r="O158" s="151">
        <v>6.3849999999999998</v>
      </c>
      <c r="P158" s="151"/>
      <c r="Q158" s="151"/>
      <c r="R158" s="151">
        <v>2.1560000000000001</v>
      </c>
      <c r="S158" s="151"/>
      <c r="T158" s="151"/>
      <c r="U158" s="152">
        <f>SUM(O158:T158)</f>
        <v>8.5410000000000004</v>
      </c>
      <c r="V158" s="151"/>
      <c r="W158" s="72"/>
      <c r="X158" s="72"/>
      <c r="Y158" s="72"/>
      <c r="Z158" s="72"/>
      <c r="AA158" s="72"/>
      <c r="AB158" s="72"/>
      <c r="AC158" s="73"/>
      <c r="AD158" s="73"/>
      <c r="AE158" s="73"/>
      <c r="AF158" s="73"/>
      <c r="AG158" s="73"/>
      <c r="AH158" s="73"/>
    </row>
    <row r="159" spans="1:34" s="74" customFormat="1" x14ac:dyDescent="0.3">
      <c r="A159" s="80"/>
      <c r="B159" s="79"/>
      <c r="C159" s="79"/>
      <c r="D159" s="80"/>
      <c r="E159" s="80"/>
      <c r="F159" s="79"/>
      <c r="G159" s="79"/>
      <c r="H159" s="79"/>
      <c r="I159" s="42"/>
      <c r="J159" s="155"/>
      <c r="K159" s="150" t="s">
        <v>2</v>
      </c>
      <c r="L159" s="117" t="s">
        <v>179</v>
      </c>
      <c r="M159" s="125"/>
      <c r="N159" s="116"/>
      <c r="O159" s="151">
        <v>925.09299999999996</v>
      </c>
      <c r="P159" s="151">
        <v>458.55900000000003</v>
      </c>
      <c r="Q159" s="151">
        <v>704.33799999999997</v>
      </c>
      <c r="R159" s="151">
        <v>909.01599999999996</v>
      </c>
      <c r="S159" s="151">
        <v>1594.6469999999999</v>
      </c>
      <c r="T159" s="151"/>
      <c r="U159" s="152">
        <f t="shared" ref="U159:U160" si="37">SUM(O159:T159)</f>
        <v>4591.6530000000002</v>
      </c>
      <c r="V159" s="151"/>
      <c r="W159" s="72"/>
      <c r="X159" s="72"/>
      <c r="Y159" s="72"/>
      <c r="Z159" s="72"/>
      <c r="AA159" s="72"/>
      <c r="AB159" s="72"/>
      <c r="AC159" s="73"/>
      <c r="AD159" s="73"/>
      <c r="AE159" s="73"/>
      <c r="AF159" s="73"/>
      <c r="AG159" s="73"/>
      <c r="AH159" s="73"/>
    </row>
    <row r="160" spans="1:34" s="74" customFormat="1" ht="45.75" customHeight="1" x14ac:dyDescent="0.3">
      <c r="A160" s="79"/>
      <c r="B160" s="79"/>
      <c r="C160" s="79"/>
      <c r="D160" s="79"/>
      <c r="E160" s="79"/>
      <c r="F160" s="79"/>
      <c r="G160" s="79"/>
      <c r="H160" s="79"/>
      <c r="I160" s="42"/>
      <c r="J160" s="183"/>
      <c r="K160" s="33" t="s">
        <v>33</v>
      </c>
      <c r="L160" s="115" t="s">
        <v>180</v>
      </c>
      <c r="M160" s="153"/>
      <c r="N160" s="154"/>
      <c r="O160" s="151"/>
      <c r="P160" s="151"/>
      <c r="Q160" s="151"/>
      <c r="R160" s="151">
        <v>2.6</v>
      </c>
      <c r="S160" s="151"/>
      <c r="T160" s="151"/>
      <c r="U160" s="152">
        <f t="shared" si="37"/>
        <v>2.6</v>
      </c>
      <c r="V160" s="151"/>
      <c r="W160" s="72"/>
      <c r="X160" s="72"/>
      <c r="Y160" s="72"/>
      <c r="Z160" s="72"/>
      <c r="AA160" s="72"/>
      <c r="AB160" s="72"/>
      <c r="AC160" s="73"/>
      <c r="AD160" s="73"/>
      <c r="AE160" s="73"/>
      <c r="AF160" s="73"/>
      <c r="AG160" s="73"/>
      <c r="AH160" s="73"/>
    </row>
    <row r="161" spans="1:34" s="74" customFormat="1" ht="37.5" x14ac:dyDescent="0.3">
      <c r="A161" s="80"/>
      <c r="B161" s="79"/>
      <c r="C161" s="79"/>
      <c r="D161" s="80"/>
      <c r="E161" s="80"/>
      <c r="F161" s="79"/>
      <c r="G161" s="79"/>
      <c r="H161" s="79"/>
      <c r="I161" s="42"/>
      <c r="J161" s="155"/>
      <c r="K161" s="150" t="s">
        <v>50</v>
      </c>
      <c r="L161" s="125" t="s">
        <v>201</v>
      </c>
      <c r="M161" s="125"/>
      <c r="N161" s="116"/>
      <c r="O161" s="151">
        <v>99.206000000000003</v>
      </c>
      <c r="P161" s="151">
        <v>8.5690000000000008</v>
      </c>
      <c r="Q161" s="151">
        <v>0.47299999999999998</v>
      </c>
      <c r="R161" s="119">
        <v>16.611000000000001</v>
      </c>
      <c r="S161" s="119">
        <v>21.623000000000001</v>
      </c>
      <c r="T161" s="151"/>
      <c r="U161" s="119">
        <f>+T161+S161+R161+Q161+P161+O161</f>
        <v>146.482</v>
      </c>
      <c r="V161" s="151"/>
      <c r="W161" s="72"/>
      <c r="X161" s="72"/>
      <c r="Y161" s="72"/>
      <c r="Z161" s="72"/>
      <c r="AA161" s="72"/>
      <c r="AB161" s="72"/>
      <c r="AC161" s="73"/>
      <c r="AD161" s="73"/>
      <c r="AE161" s="73"/>
      <c r="AF161" s="73"/>
      <c r="AG161" s="73"/>
      <c r="AH161" s="73"/>
    </row>
    <row r="162" spans="1:34" s="74" customFormat="1" ht="45" customHeight="1" x14ac:dyDescent="0.3">
      <c r="A162" s="80"/>
      <c r="B162" s="79"/>
      <c r="C162" s="79"/>
      <c r="D162" s="80"/>
      <c r="E162" s="80"/>
      <c r="F162" s="79"/>
      <c r="G162" s="79"/>
      <c r="H162" s="79"/>
      <c r="I162" s="42"/>
      <c r="J162" s="155"/>
      <c r="K162" s="150" t="s">
        <v>47</v>
      </c>
      <c r="L162" s="125" t="s">
        <v>140</v>
      </c>
      <c r="M162" s="125"/>
      <c r="N162" s="116"/>
      <c r="O162" s="151">
        <v>7.2169999999999996</v>
      </c>
      <c r="P162" s="151"/>
      <c r="Q162" s="151"/>
      <c r="R162" s="151"/>
      <c r="S162" s="151"/>
      <c r="T162" s="151"/>
      <c r="U162" s="119">
        <f t="shared" ref="U162:U163" si="38">+T162+S162+R162+Q162+P162+O162</f>
        <v>7.2169999999999996</v>
      </c>
      <c r="V162" s="151"/>
      <c r="W162" s="72"/>
      <c r="X162" s="72"/>
      <c r="Y162" s="72"/>
      <c r="Z162" s="72"/>
      <c r="AA162" s="72"/>
      <c r="AB162" s="72"/>
      <c r="AC162" s="73"/>
      <c r="AD162" s="73"/>
      <c r="AE162" s="73"/>
      <c r="AF162" s="73"/>
      <c r="AG162" s="73"/>
      <c r="AH162" s="73"/>
    </row>
    <row r="163" spans="1:34" s="74" customFormat="1" ht="35.25" customHeight="1" x14ac:dyDescent="0.3">
      <c r="A163" s="80"/>
      <c r="B163" s="79"/>
      <c r="C163" s="79"/>
      <c r="D163" s="80"/>
      <c r="E163" s="80"/>
      <c r="F163" s="79"/>
      <c r="G163" s="79"/>
      <c r="H163" s="79"/>
      <c r="I163" s="42"/>
      <c r="J163" s="90"/>
      <c r="K163" s="150" t="s">
        <v>8</v>
      </c>
      <c r="L163" s="125" t="s">
        <v>202</v>
      </c>
      <c r="M163" s="125"/>
      <c r="N163" s="116"/>
      <c r="O163" s="151">
        <f t="shared" ref="O163:T163" si="39">SUM(O164:O166)</f>
        <v>87.073999999999998</v>
      </c>
      <c r="P163" s="151">
        <f t="shared" si="39"/>
        <v>113.495</v>
      </c>
      <c r="Q163" s="151">
        <f t="shared" si="39"/>
        <v>144.11500000000001</v>
      </c>
      <c r="R163" s="151">
        <f t="shared" si="39"/>
        <v>202.63899999999998</v>
      </c>
      <c r="S163" s="151">
        <f t="shared" si="39"/>
        <v>73.8155</v>
      </c>
      <c r="T163" s="151">
        <f t="shared" si="39"/>
        <v>0</v>
      </c>
      <c r="U163" s="119">
        <f t="shared" si="38"/>
        <v>621.13849999999991</v>
      </c>
      <c r="V163" s="151"/>
      <c r="W163" s="72"/>
      <c r="X163" s="72"/>
      <c r="Y163" s="72"/>
      <c r="Z163" s="72"/>
      <c r="AA163" s="72"/>
      <c r="AB163" s="72"/>
      <c r="AC163" s="73"/>
      <c r="AD163" s="73"/>
      <c r="AE163" s="73"/>
      <c r="AF163" s="73"/>
      <c r="AG163" s="73"/>
      <c r="AH163" s="73"/>
    </row>
    <row r="164" spans="1:34" s="74" customFormat="1" ht="37.5" x14ac:dyDescent="0.3">
      <c r="A164" s="80"/>
      <c r="B164" s="79"/>
      <c r="C164" s="79"/>
      <c r="D164" s="80"/>
      <c r="E164" s="80"/>
      <c r="F164" s="79"/>
      <c r="G164" s="79"/>
      <c r="H164" s="79"/>
      <c r="I164" s="42"/>
      <c r="J164" s="90"/>
      <c r="K164" s="150" t="s">
        <v>18</v>
      </c>
      <c r="L164" s="115" t="s">
        <v>181</v>
      </c>
      <c r="M164" s="125"/>
      <c r="N164" s="116"/>
      <c r="O164" s="151">
        <v>6.968</v>
      </c>
      <c r="P164" s="151"/>
      <c r="Q164" s="151"/>
      <c r="R164" s="151">
        <v>7.6769999999999996</v>
      </c>
      <c r="S164" s="151"/>
      <c r="T164" s="151"/>
      <c r="U164" s="152">
        <f t="shared" ref="U164:U166" si="40">SUM(O164:T164)</f>
        <v>14.645</v>
      </c>
      <c r="V164" s="151"/>
      <c r="W164" s="72"/>
      <c r="X164" s="72"/>
      <c r="Y164" s="72"/>
      <c r="Z164" s="72"/>
      <c r="AA164" s="72"/>
      <c r="AB164" s="72"/>
      <c r="AC164" s="73"/>
      <c r="AD164" s="73"/>
      <c r="AE164" s="73"/>
      <c r="AF164" s="73"/>
      <c r="AG164" s="73"/>
      <c r="AH164" s="73"/>
    </row>
    <row r="165" spans="1:34" s="74" customFormat="1" x14ac:dyDescent="0.3">
      <c r="A165" s="80"/>
      <c r="B165" s="79"/>
      <c r="C165" s="79"/>
      <c r="D165" s="80"/>
      <c r="E165" s="80"/>
      <c r="F165" s="79"/>
      <c r="G165" s="79"/>
      <c r="H165" s="79"/>
      <c r="I165" s="42"/>
      <c r="J165" s="155"/>
      <c r="K165" s="150" t="s">
        <v>2</v>
      </c>
      <c r="L165" s="117" t="s">
        <v>179</v>
      </c>
      <c r="M165" s="125"/>
      <c r="N165" s="116"/>
      <c r="O165" s="151">
        <v>80.105999999999995</v>
      </c>
      <c r="P165" s="151">
        <v>113.495</v>
      </c>
      <c r="Q165" s="151">
        <v>144.11500000000001</v>
      </c>
      <c r="R165" s="151">
        <v>183.71899999999999</v>
      </c>
      <c r="S165" s="151">
        <v>73.8155</v>
      </c>
      <c r="T165" s="151"/>
      <c r="U165" s="152">
        <f t="shared" si="40"/>
        <v>595.25049999999999</v>
      </c>
      <c r="V165" s="151"/>
      <c r="W165" s="72"/>
      <c r="X165" s="72"/>
      <c r="Y165" s="72"/>
      <c r="Z165" s="72"/>
      <c r="AA165" s="72"/>
      <c r="AB165" s="72"/>
      <c r="AC165" s="73"/>
      <c r="AD165" s="73"/>
      <c r="AE165" s="73"/>
      <c r="AF165" s="73"/>
      <c r="AG165" s="73"/>
      <c r="AH165" s="73"/>
    </row>
    <row r="166" spans="1:34" s="74" customFormat="1" ht="37.5" x14ac:dyDescent="0.3">
      <c r="A166" s="80"/>
      <c r="B166" s="79"/>
      <c r="C166" s="79"/>
      <c r="D166" s="80"/>
      <c r="E166" s="80"/>
      <c r="F166" s="79"/>
      <c r="G166" s="79"/>
      <c r="H166" s="79"/>
      <c r="I166" s="42"/>
      <c r="J166" s="155"/>
      <c r="K166" s="150" t="s">
        <v>33</v>
      </c>
      <c r="L166" s="115" t="s">
        <v>180</v>
      </c>
      <c r="M166" s="125"/>
      <c r="N166" s="116"/>
      <c r="O166" s="151"/>
      <c r="P166" s="151"/>
      <c r="Q166" s="151"/>
      <c r="R166" s="151">
        <v>11.243</v>
      </c>
      <c r="S166" s="151"/>
      <c r="T166" s="151"/>
      <c r="U166" s="152">
        <f t="shared" si="40"/>
        <v>11.243</v>
      </c>
      <c r="V166" s="151"/>
      <c r="W166" s="72"/>
      <c r="X166" s="72"/>
      <c r="Y166" s="72"/>
      <c r="Z166" s="72"/>
      <c r="AA166" s="72"/>
      <c r="AB166" s="72"/>
      <c r="AC166" s="73"/>
      <c r="AD166" s="73"/>
      <c r="AE166" s="73"/>
      <c r="AF166" s="73"/>
      <c r="AG166" s="73"/>
      <c r="AH166" s="73"/>
    </row>
    <row r="167" spans="1:34" s="74" customFormat="1" ht="61.5" customHeight="1" x14ac:dyDescent="0.3">
      <c r="A167" s="80"/>
      <c r="B167" s="79"/>
      <c r="C167" s="79"/>
      <c r="D167" s="80"/>
      <c r="E167" s="80"/>
      <c r="F167" s="79"/>
      <c r="G167" s="79"/>
      <c r="H167" s="79"/>
      <c r="I167" s="42"/>
      <c r="J167" s="155"/>
      <c r="K167" s="150" t="s">
        <v>18</v>
      </c>
      <c r="L167" s="184" t="s">
        <v>203</v>
      </c>
      <c r="M167" s="184"/>
      <c r="N167" s="116"/>
      <c r="O167" s="151">
        <f t="shared" ref="O167:U167" si="41">SUM(O168:O170)</f>
        <v>0</v>
      </c>
      <c r="P167" s="151">
        <f t="shared" si="41"/>
        <v>0</v>
      </c>
      <c r="Q167" s="151">
        <f t="shared" si="41"/>
        <v>27.949000000000002</v>
      </c>
      <c r="R167" s="151">
        <f t="shared" si="41"/>
        <v>260.91899999999998</v>
      </c>
      <c r="S167" s="151">
        <f t="shared" si="41"/>
        <v>82.040099999999995</v>
      </c>
      <c r="T167" s="151">
        <f t="shared" si="41"/>
        <v>0</v>
      </c>
      <c r="U167" s="151">
        <f t="shared" si="41"/>
        <v>370.90809999999999</v>
      </c>
      <c r="V167" s="151"/>
      <c r="W167" s="72"/>
      <c r="X167" s="72"/>
      <c r="Y167" s="72"/>
      <c r="Z167" s="72"/>
      <c r="AA167" s="72"/>
      <c r="AB167" s="72"/>
      <c r="AC167" s="73"/>
      <c r="AD167" s="73"/>
      <c r="AE167" s="73"/>
      <c r="AF167" s="73"/>
      <c r="AG167" s="73"/>
      <c r="AH167" s="73"/>
    </row>
    <row r="168" spans="1:34" s="74" customFormat="1" ht="37.5" x14ac:dyDescent="0.3">
      <c r="A168" s="80"/>
      <c r="B168" s="79"/>
      <c r="C168" s="79"/>
      <c r="D168" s="80"/>
      <c r="E168" s="80"/>
      <c r="F168" s="79"/>
      <c r="G168" s="79"/>
      <c r="H168" s="79"/>
      <c r="I168" s="42"/>
      <c r="J168" s="155"/>
      <c r="K168" s="156" t="s">
        <v>18</v>
      </c>
      <c r="L168" s="115" t="s">
        <v>181</v>
      </c>
      <c r="M168" s="157"/>
      <c r="N168" s="128"/>
      <c r="O168" s="151"/>
      <c r="P168" s="151"/>
      <c r="Q168" s="119"/>
      <c r="R168" s="119">
        <v>0.32600000000000001</v>
      </c>
      <c r="S168" s="119"/>
      <c r="T168" s="151"/>
      <c r="U168" s="152">
        <f t="shared" ref="U168:U170" si="42">SUM(O168:T168)</f>
        <v>0.32600000000000001</v>
      </c>
      <c r="V168" s="151"/>
      <c r="W168" s="72"/>
      <c r="X168" s="72"/>
      <c r="Y168" s="72"/>
      <c r="Z168" s="72"/>
      <c r="AA168" s="72"/>
      <c r="AB168" s="72"/>
      <c r="AC168" s="73"/>
      <c r="AD168" s="73"/>
      <c r="AE168" s="73"/>
      <c r="AF168" s="73"/>
      <c r="AG168" s="73"/>
      <c r="AH168" s="73"/>
    </row>
    <row r="169" spans="1:34" s="74" customFormat="1" x14ac:dyDescent="0.3">
      <c r="A169" s="80"/>
      <c r="B169" s="79"/>
      <c r="C169" s="79"/>
      <c r="D169" s="80"/>
      <c r="E169" s="80"/>
      <c r="F169" s="79"/>
      <c r="G169" s="79"/>
      <c r="H169" s="79"/>
      <c r="I169" s="42"/>
      <c r="J169" s="155"/>
      <c r="K169" s="156" t="s">
        <v>2</v>
      </c>
      <c r="L169" s="117" t="s">
        <v>179</v>
      </c>
      <c r="M169" s="157"/>
      <c r="N169" s="128"/>
      <c r="O169" s="151"/>
      <c r="P169" s="151"/>
      <c r="Q169" s="119">
        <v>27.949000000000002</v>
      </c>
      <c r="R169" s="119">
        <v>260.16399999999999</v>
      </c>
      <c r="S169" s="119">
        <v>82.040099999999995</v>
      </c>
      <c r="T169" s="151"/>
      <c r="U169" s="152">
        <f t="shared" si="42"/>
        <v>370.15309999999999</v>
      </c>
      <c r="V169" s="151"/>
      <c r="W169" s="72"/>
      <c r="X169" s="72"/>
      <c r="Y169" s="72"/>
      <c r="Z169" s="72"/>
      <c r="AA169" s="72"/>
      <c r="AB169" s="72"/>
      <c r="AC169" s="73"/>
      <c r="AD169" s="73"/>
      <c r="AE169" s="73"/>
      <c r="AF169" s="73"/>
      <c r="AG169" s="73"/>
      <c r="AH169" s="73"/>
    </row>
    <row r="170" spans="1:34" s="74" customFormat="1" ht="37.5" x14ac:dyDescent="0.3">
      <c r="A170" s="80"/>
      <c r="B170" s="79"/>
      <c r="C170" s="79"/>
      <c r="D170" s="80"/>
      <c r="E170" s="80"/>
      <c r="F170" s="79"/>
      <c r="G170" s="79"/>
      <c r="H170" s="79"/>
      <c r="I170" s="42"/>
      <c r="J170" s="155"/>
      <c r="K170" s="158" t="s">
        <v>33</v>
      </c>
      <c r="L170" s="115" t="s">
        <v>180</v>
      </c>
      <c r="M170" s="159"/>
      <c r="N170" s="160"/>
      <c r="O170" s="151"/>
      <c r="P170" s="151"/>
      <c r="Q170" s="119"/>
      <c r="R170" s="119">
        <v>0.42899999999999999</v>
      </c>
      <c r="S170" s="119"/>
      <c r="T170" s="151"/>
      <c r="U170" s="152">
        <f t="shared" si="42"/>
        <v>0.42899999999999999</v>
      </c>
      <c r="V170" s="151"/>
      <c r="W170" s="72"/>
      <c r="X170" s="72"/>
      <c r="Y170" s="72"/>
      <c r="Z170" s="72"/>
      <c r="AA170" s="72"/>
      <c r="AB170" s="72"/>
      <c r="AC170" s="73"/>
      <c r="AD170" s="73"/>
      <c r="AE170" s="73"/>
      <c r="AF170" s="73"/>
      <c r="AG170" s="73"/>
      <c r="AH170" s="73"/>
    </row>
    <row r="171" spans="1:34" s="74" customFormat="1" ht="33" customHeight="1" x14ac:dyDescent="0.3">
      <c r="A171" s="80"/>
      <c r="B171" s="79"/>
      <c r="C171" s="79"/>
      <c r="D171" s="80"/>
      <c r="E171" s="80"/>
      <c r="F171" s="79"/>
      <c r="G171" s="79"/>
      <c r="H171" s="79"/>
      <c r="I171" s="42"/>
      <c r="J171" s="155"/>
      <c r="K171" s="150" t="s">
        <v>27</v>
      </c>
      <c r="L171" s="125" t="s">
        <v>204</v>
      </c>
      <c r="M171" s="125"/>
      <c r="N171" s="116"/>
      <c r="O171" s="151">
        <f>+O172+O173</f>
        <v>71.007999999999996</v>
      </c>
      <c r="P171" s="151">
        <f t="shared" ref="P171:U171" si="43">+P172+P173</f>
        <v>0</v>
      </c>
      <c r="Q171" s="151">
        <f t="shared" si="43"/>
        <v>0</v>
      </c>
      <c r="R171" s="151">
        <f t="shared" si="43"/>
        <v>0</v>
      </c>
      <c r="S171" s="151">
        <f t="shared" si="43"/>
        <v>0</v>
      </c>
      <c r="T171" s="151">
        <f t="shared" si="43"/>
        <v>0</v>
      </c>
      <c r="U171" s="151">
        <f t="shared" si="43"/>
        <v>71.007999999999996</v>
      </c>
      <c r="V171" s="151"/>
      <c r="W171" s="72"/>
      <c r="X171" s="72"/>
      <c r="Y171" s="72"/>
      <c r="Z171" s="72"/>
      <c r="AA171" s="72"/>
      <c r="AB171" s="72"/>
      <c r="AC171" s="73"/>
      <c r="AD171" s="73"/>
      <c r="AE171" s="73"/>
      <c r="AF171" s="73"/>
      <c r="AG171" s="73"/>
      <c r="AH171" s="73"/>
    </row>
    <row r="172" spans="1:34" s="74" customFormat="1" ht="33" customHeight="1" x14ac:dyDescent="0.3">
      <c r="A172" s="80"/>
      <c r="B172" s="79"/>
      <c r="C172" s="79"/>
      <c r="D172" s="80"/>
      <c r="E172" s="80"/>
      <c r="F172" s="79"/>
      <c r="G172" s="79"/>
      <c r="H172" s="79"/>
      <c r="I172" s="42"/>
      <c r="J172" s="155"/>
      <c r="K172" s="150" t="s">
        <v>18</v>
      </c>
      <c r="L172" s="115" t="s">
        <v>181</v>
      </c>
      <c r="M172" s="125"/>
      <c r="N172" s="116"/>
      <c r="O172" s="151">
        <v>2.532</v>
      </c>
      <c r="P172" s="151"/>
      <c r="Q172" s="151"/>
      <c r="R172" s="151"/>
      <c r="S172" s="151"/>
      <c r="T172" s="151"/>
      <c r="U172" s="152">
        <f t="shared" ref="U172:U173" si="44">SUM(O172:T172)</f>
        <v>2.532</v>
      </c>
      <c r="V172" s="151"/>
      <c r="W172" s="72"/>
      <c r="X172" s="72"/>
      <c r="Y172" s="72"/>
      <c r="Z172" s="72"/>
      <c r="AA172" s="72"/>
      <c r="AB172" s="72"/>
      <c r="AC172" s="73"/>
      <c r="AD172" s="73"/>
      <c r="AE172" s="73"/>
      <c r="AF172" s="73"/>
      <c r="AG172" s="73"/>
      <c r="AH172" s="73"/>
    </row>
    <row r="173" spans="1:34" s="74" customFormat="1" ht="33" customHeight="1" x14ac:dyDescent="0.3">
      <c r="A173" s="80"/>
      <c r="B173" s="79"/>
      <c r="C173" s="79"/>
      <c r="D173" s="80"/>
      <c r="E173" s="80"/>
      <c r="F173" s="79"/>
      <c r="G173" s="79"/>
      <c r="H173" s="79"/>
      <c r="I173" s="42"/>
      <c r="J173" s="155"/>
      <c r="K173" s="150" t="s">
        <v>2</v>
      </c>
      <c r="L173" s="117" t="s">
        <v>179</v>
      </c>
      <c r="M173" s="125"/>
      <c r="N173" s="116"/>
      <c r="O173" s="151">
        <v>68.475999999999999</v>
      </c>
      <c r="P173" s="151"/>
      <c r="Q173" s="151"/>
      <c r="R173" s="151"/>
      <c r="S173" s="151"/>
      <c r="T173" s="151"/>
      <c r="U173" s="152">
        <f t="shared" si="44"/>
        <v>68.475999999999999</v>
      </c>
      <c r="V173" s="151"/>
      <c r="W173" s="72"/>
      <c r="X173" s="72"/>
      <c r="Y173" s="72"/>
      <c r="Z173" s="72"/>
      <c r="AA173" s="72"/>
      <c r="AB173" s="72"/>
      <c r="AC173" s="73"/>
      <c r="AD173" s="73"/>
      <c r="AE173" s="73"/>
      <c r="AF173" s="73"/>
      <c r="AG173" s="73"/>
      <c r="AH173" s="73"/>
    </row>
    <row r="174" spans="1:34" s="74" customFormat="1" ht="65.25" customHeight="1" x14ac:dyDescent="0.3">
      <c r="A174" s="80"/>
      <c r="B174" s="79"/>
      <c r="C174" s="79"/>
      <c r="D174" s="80"/>
      <c r="E174" s="80"/>
      <c r="F174" s="79"/>
      <c r="G174" s="79"/>
      <c r="H174" s="79"/>
      <c r="I174" s="42"/>
      <c r="J174" s="155"/>
      <c r="K174" s="150" t="s">
        <v>38</v>
      </c>
      <c r="L174" s="125" t="s">
        <v>205</v>
      </c>
      <c r="M174" s="125"/>
      <c r="N174" s="116"/>
      <c r="O174" s="151">
        <v>7.0720000000000001</v>
      </c>
      <c r="P174" s="151">
        <v>22.707000000000001</v>
      </c>
      <c r="Q174" s="151">
        <v>16.006</v>
      </c>
      <c r="R174" s="151">
        <v>34.896000000000001</v>
      </c>
      <c r="S174" s="151"/>
      <c r="T174" s="151"/>
      <c r="U174" s="151"/>
      <c r="V174" s="151"/>
      <c r="W174" s="72"/>
      <c r="X174" s="72"/>
      <c r="Y174" s="72"/>
      <c r="Z174" s="72"/>
      <c r="AA174" s="72"/>
      <c r="AB174" s="72"/>
      <c r="AC174" s="73"/>
      <c r="AD174" s="73"/>
      <c r="AE174" s="73"/>
      <c r="AF174" s="73"/>
      <c r="AG174" s="73"/>
      <c r="AH174" s="73"/>
    </row>
    <row r="175" spans="1:34" s="74" customFormat="1" ht="35.25" customHeight="1" x14ac:dyDescent="0.3">
      <c r="A175" s="80"/>
      <c r="B175" s="79"/>
      <c r="C175" s="79"/>
      <c r="D175" s="80"/>
      <c r="E175" s="80"/>
      <c r="F175" s="79"/>
      <c r="G175" s="79"/>
      <c r="H175" s="79"/>
      <c r="I175" s="42"/>
      <c r="J175" s="155"/>
      <c r="K175" s="150" t="s">
        <v>52</v>
      </c>
      <c r="L175" s="125" t="s">
        <v>206</v>
      </c>
      <c r="M175" s="125"/>
      <c r="N175" s="116"/>
      <c r="O175" s="151">
        <v>2.887</v>
      </c>
      <c r="P175" s="151">
        <v>8.2469999999999999</v>
      </c>
      <c r="Q175" s="151">
        <v>8.2469999999999999</v>
      </c>
      <c r="R175" s="151">
        <v>8.2469999999999999</v>
      </c>
      <c r="S175" s="151">
        <v>8.6590000000000007</v>
      </c>
      <c r="T175" s="151"/>
      <c r="U175" s="151"/>
      <c r="V175" s="151"/>
      <c r="W175" s="72"/>
      <c r="X175" s="72"/>
      <c r="Y175" s="72"/>
      <c r="Z175" s="72"/>
      <c r="AA175" s="72"/>
      <c r="AB175" s="72"/>
      <c r="AC175" s="73"/>
      <c r="AD175" s="73"/>
      <c r="AE175" s="73"/>
      <c r="AF175" s="73"/>
      <c r="AG175" s="73"/>
      <c r="AH175" s="73"/>
    </row>
    <row r="176" spans="1:34" s="74" customFormat="1" ht="38.25" customHeight="1" x14ac:dyDescent="0.3">
      <c r="A176" s="80"/>
      <c r="B176" s="79"/>
      <c r="C176" s="79"/>
      <c r="D176" s="80"/>
      <c r="E176" s="80"/>
      <c r="F176" s="79"/>
      <c r="G176" s="79"/>
      <c r="H176" s="79"/>
      <c r="I176" s="42"/>
      <c r="J176" s="185"/>
      <c r="K176" s="33" t="s">
        <v>49</v>
      </c>
      <c r="L176" s="186" t="s">
        <v>207</v>
      </c>
      <c r="M176" s="186"/>
      <c r="N176" s="187"/>
      <c r="O176" s="151"/>
      <c r="P176" s="151">
        <v>4.9349999999999996</v>
      </c>
      <c r="Q176" s="151"/>
      <c r="R176" s="151"/>
      <c r="S176" s="151"/>
      <c r="T176" s="151"/>
      <c r="U176" s="152">
        <f t="shared" ref="U176:U178" si="45">SUM(O176:T176)</f>
        <v>4.9349999999999996</v>
      </c>
      <c r="V176" s="151"/>
      <c r="W176" s="72"/>
      <c r="X176" s="72"/>
      <c r="Y176" s="72"/>
      <c r="Z176" s="72"/>
      <c r="AA176" s="72"/>
      <c r="AB176" s="72"/>
      <c r="AC176" s="73"/>
      <c r="AD176" s="73"/>
      <c r="AE176" s="73"/>
      <c r="AF176" s="73"/>
      <c r="AG176" s="73"/>
      <c r="AH176" s="73"/>
    </row>
    <row r="177" spans="1:34" s="74" customFormat="1" ht="79.5" customHeight="1" x14ac:dyDescent="0.3">
      <c r="A177" s="80"/>
      <c r="B177" s="79"/>
      <c r="C177" s="79"/>
      <c r="D177" s="80"/>
      <c r="E177" s="80"/>
      <c r="F177" s="79"/>
      <c r="G177" s="79"/>
      <c r="H177" s="79"/>
      <c r="I177" s="42"/>
      <c r="J177" s="185"/>
      <c r="K177" s="33" t="s">
        <v>48</v>
      </c>
      <c r="L177" s="186" t="s">
        <v>208</v>
      </c>
      <c r="M177" s="186"/>
      <c r="N177" s="187"/>
      <c r="O177" s="151">
        <v>1.0880000000000001</v>
      </c>
      <c r="P177" s="151"/>
      <c r="Q177" s="151"/>
      <c r="R177" s="151">
        <v>166.95699999999999</v>
      </c>
      <c r="S177" s="151">
        <v>315.12</v>
      </c>
      <c r="T177" s="151"/>
      <c r="U177" s="152">
        <f t="shared" si="45"/>
        <v>483.16499999999996</v>
      </c>
      <c r="V177" s="151"/>
      <c r="W177" s="72"/>
      <c r="X177" s="72"/>
      <c r="Y177" s="72"/>
      <c r="Z177" s="72"/>
      <c r="AA177" s="72"/>
      <c r="AB177" s="72"/>
      <c r="AC177" s="73"/>
      <c r="AD177" s="73"/>
      <c r="AE177" s="73"/>
      <c r="AF177" s="73"/>
      <c r="AG177" s="73"/>
      <c r="AH177" s="73"/>
    </row>
    <row r="178" spans="1:34" s="148" customFormat="1" ht="37.5" x14ac:dyDescent="0.3">
      <c r="A178" s="178">
        <v>2</v>
      </c>
      <c r="B178" s="175" t="s">
        <v>194</v>
      </c>
      <c r="C178" s="175"/>
      <c r="D178" s="178"/>
      <c r="E178" s="178"/>
      <c r="F178" s="175"/>
      <c r="G178" s="175"/>
      <c r="H178" s="175"/>
      <c r="I178" s="142"/>
      <c r="J178" s="182">
        <v>123</v>
      </c>
      <c r="K178" s="188"/>
      <c r="L178" s="143"/>
      <c r="M178" s="143"/>
      <c r="N178" s="144"/>
      <c r="O178" s="145"/>
      <c r="P178" s="145">
        <f>+P179+P183+P184</f>
        <v>502.21600000000001</v>
      </c>
      <c r="Q178" s="145">
        <f>+Q179+Q183+Q184</f>
        <v>575.10400000000004</v>
      </c>
      <c r="R178" s="145">
        <f>+R179+R183+R184</f>
        <v>629.86</v>
      </c>
      <c r="S178" s="145">
        <f>+S179+S183+S184</f>
        <v>766.721</v>
      </c>
      <c r="T178" s="145">
        <f>+T179+T183+T184</f>
        <v>0</v>
      </c>
      <c r="U178" s="145">
        <f t="shared" si="45"/>
        <v>2473.9010000000003</v>
      </c>
      <c r="V178" s="145"/>
      <c r="W178" s="146"/>
      <c r="X178" s="146"/>
      <c r="Y178" s="146"/>
      <c r="Z178" s="146"/>
      <c r="AA178" s="146"/>
      <c r="AB178" s="146"/>
      <c r="AC178" s="147"/>
      <c r="AD178" s="147"/>
      <c r="AE178" s="147"/>
      <c r="AF178" s="147"/>
      <c r="AG178" s="147"/>
      <c r="AH178" s="147"/>
    </row>
    <row r="179" spans="1:34" s="74" customFormat="1" ht="37.5" x14ac:dyDescent="0.3">
      <c r="A179" s="80"/>
      <c r="B179" s="79"/>
      <c r="C179" s="79"/>
      <c r="D179" s="80"/>
      <c r="E179" s="80"/>
      <c r="F179" s="79"/>
      <c r="G179" s="79"/>
      <c r="H179" s="79"/>
      <c r="I179" s="42"/>
      <c r="J179" s="155"/>
      <c r="K179" s="150" t="s">
        <v>1</v>
      </c>
      <c r="L179" s="125" t="s">
        <v>200</v>
      </c>
      <c r="M179" s="125"/>
      <c r="N179" s="116"/>
      <c r="O179" s="151"/>
      <c r="P179" s="151">
        <f>SUM(P180:P182)</f>
        <v>465.23700000000002</v>
      </c>
      <c r="Q179" s="151">
        <f>SUM(Q180:Q182)</f>
        <v>558.99800000000005</v>
      </c>
      <c r="R179" s="151">
        <f>SUM(R180:R182)</f>
        <v>567.84699999999998</v>
      </c>
      <c r="S179" s="151">
        <f>SUM(S180:S182)</f>
        <v>731.40899999999999</v>
      </c>
      <c r="T179" s="151">
        <f>SUM(T180:T182)</f>
        <v>0</v>
      </c>
      <c r="U179" s="151">
        <f>SUM(O179:T179)</f>
        <v>2323.491</v>
      </c>
      <c r="V179" s="151"/>
      <c r="W179" s="72"/>
      <c r="X179" s="72"/>
      <c r="Y179" s="72"/>
      <c r="Z179" s="72"/>
      <c r="AA179" s="72"/>
      <c r="AB179" s="72"/>
      <c r="AC179" s="73"/>
      <c r="AD179" s="73"/>
      <c r="AE179" s="73"/>
      <c r="AF179" s="73"/>
      <c r="AG179" s="73"/>
      <c r="AH179" s="73"/>
    </row>
    <row r="180" spans="1:34" s="74" customFormat="1" ht="57.75" customHeight="1" x14ac:dyDescent="0.3">
      <c r="A180" s="80"/>
      <c r="B180" s="79"/>
      <c r="C180" s="79"/>
      <c r="D180" s="80"/>
      <c r="E180" s="80"/>
      <c r="F180" s="79"/>
      <c r="G180" s="79"/>
      <c r="H180" s="79"/>
      <c r="I180" s="42"/>
      <c r="J180" s="155"/>
      <c r="K180" s="150" t="s">
        <v>18</v>
      </c>
      <c r="L180" s="115" t="s">
        <v>181</v>
      </c>
      <c r="M180" s="125"/>
      <c r="N180" s="116"/>
      <c r="O180" s="151"/>
      <c r="P180" s="151"/>
      <c r="Q180" s="151"/>
      <c r="R180" s="151">
        <v>548.33399999999995</v>
      </c>
      <c r="S180" s="151">
        <v>731.40899999999999</v>
      </c>
      <c r="T180" s="151"/>
      <c r="U180" s="151">
        <f>SUM(O180:T180)</f>
        <v>1279.7429999999999</v>
      </c>
      <c r="V180" s="151"/>
      <c r="W180" s="72"/>
      <c r="X180" s="72"/>
      <c r="Y180" s="72"/>
      <c r="Z180" s="72"/>
      <c r="AA180" s="72"/>
      <c r="AB180" s="72"/>
      <c r="AC180" s="73"/>
      <c r="AD180" s="73"/>
      <c r="AE180" s="73"/>
      <c r="AF180" s="73"/>
      <c r="AG180" s="73"/>
      <c r="AH180" s="73"/>
    </row>
    <row r="181" spans="1:34" s="74" customFormat="1" x14ac:dyDescent="0.3">
      <c r="A181" s="80"/>
      <c r="B181" s="79"/>
      <c r="C181" s="79"/>
      <c r="D181" s="80"/>
      <c r="E181" s="80"/>
      <c r="F181" s="79"/>
      <c r="G181" s="79"/>
      <c r="H181" s="79"/>
      <c r="I181" s="42"/>
      <c r="J181" s="155"/>
      <c r="K181" s="150" t="s">
        <v>2</v>
      </c>
      <c r="L181" s="117" t="s">
        <v>179</v>
      </c>
      <c r="M181" s="125"/>
      <c r="N181" s="116"/>
      <c r="O181" s="151"/>
      <c r="P181" s="151">
        <v>465.23700000000002</v>
      </c>
      <c r="Q181" s="151">
        <v>558.99800000000005</v>
      </c>
      <c r="R181" s="151">
        <v>7.9720000000000004</v>
      </c>
      <c r="S181" s="151"/>
      <c r="T181" s="151"/>
      <c r="U181" s="151">
        <f t="shared" ref="U181:U184" si="46">SUM(O181:T181)</f>
        <v>1032.2070000000001</v>
      </c>
      <c r="V181" s="151"/>
      <c r="W181" s="72"/>
      <c r="X181" s="72"/>
      <c r="Y181" s="72"/>
      <c r="Z181" s="72"/>
      <c r="AA181" s="72"/>
      <c r="AB181" s="72"/>
      <c r="AC181" s="73"/>
      <c r="AD181" s="73"/>
      <c r="AE181" s="73"/>
      <c r="AF181" s="73"/>
      <c r="AG181" s="73"/>
      <c r="AH181" s="73"/>
    </row>
    <row r="182" spans="1:34" s="74" customFormat="1" ht="37.5" x14ac:dyDescent="0.3">
      <c r="A182" s="80"/>
      <c r="B182" s="79"/>
      <c r="C182" s="79"/>
      <c r="D182" s="80"/>
      <c r="E182" s="80"/>
      <c r="F182" s="79"/>
      <c r="G182" s="79"/>
      <c r="H182" s="79"/>
      <c r="I182" s="42"/>
      <c r="J182" s="155"/>
      <c r="K182" s="33" t="s">
        <v>33</v>
      </c>
      <c r="L182" s="115" t="s">
        <v>180</v>
      </c>
      <c r="M182" s="153"/>
      <c r="N182" s="154"/>
      <c r="O182" s="151"/>
      <c r="P182" s="151"/>
      <c r="Q182" s="151"/>
      <c r="R182" s="151">
        <v>11.541</v>
      </c>
      <c r="S182" s="151"/>
      <c r="T182" s="151"/>
      <c r="U182" s="151">
        <f t="shared" si="46"/>
        <v>11.541</v>
      </c>
      <c r="V182" s="151"/>
      <c r="W182" s="72"/>
      <c r="X182" s="72"/>
      <c r="Y182" s="72"/>
      <c r="Z182" s="72"/>
      <c r="AA182" s="72"/>
      <c r="AB182" s="72"/>
      <c r="AC182" s="73"/>
      <c r="AD182" s="73"/>
      <c r="AE182" s="73"/>
      <c r="AF182" s="73"/>
      <c r="AG182" s="73"/>
      <c r="AH182" s="73"/>
    </row>
    <row r="183" spans="1:34" s="74" customFormat="1" ht="43.5" customHeight="1" x14ac:dyDescent="0.3">
      <c r="A183" s="80"/>
      <c r="B183" s="79"/>
      <c r="C183" s="79"/>
      <c r="D183" s="80"/>
      <c r="E183" s="80"/>
      <c r="F183" s="79"/>
      <c r="G183" s="79"/>
      <c r="H183" s="79"/>
      <c r="I183" s="42"/>
      <c r="J183" s="155"/>
      <c r="K183" s="150" t="s">
        <v>47</v>
      </c>
      <c r="L183" s="125" t="s">
        <v>140</v>
      </c>
      <c r="M183" s="125"/>
      <c r="N183" s="116"/>
      <c r="O183" s="151"/>
      <c r="P183" s="151">
        <v>36.978999999999999</v>
      </c>
      <c r="Q183" s="151">
        <v>16.106000000000002</v>
      </c>
      <c r="R183" s="151">
        <v>43.308</v>
      </c>
      <c r="S183" s="151">
        <v>35.311999999999998</v>
      </c>
      <c r="T183" s="151"/>
      <c r="U183" s="151">
        <f t="shared" si="46"/>
        <v>131.70499999999998</v>
      </c>
      <c r="V183" s="151"/>
      <c r="W183" s="72"/>
      <c r="X183" s="72"/>
      <c r="Y183" s="72"/>
      <c r="Z183" s="72"/>
      <c r="AA183" s="72"/>
      <c r="AB183" s="72"/>
      <c r="AC183" s="73"/>
      <c r="AD183" s="73"/>
      <c r="AE183" s="73"/>
      <c r="AF183" s="73"/>
      <c r="AG183" s="73"/>
      <c r="AH183" s="73"/>
    </row>
    <row r="184" spans="1:34" s="74" customFormat="1" ht="48" customHeight="1" x14ac:dyDescent="0.3">
      <c r="A184" s="79"/>
      <c r="B184" s="79"/>
      <c r="C184" s="79"/>
      <c r="D184" s="79"/>
      <c r="E184" s="79"/>
      <c r="F184" s="79"/>
      <c r="G184" s="79"/>
      <c r="H184" s="79"/>
      <c r="I184" s="42"/>
      <c r="J184" s="183"/>
      <c r="K184" s="33" t="s">
        <v>46</v>
      </c>
      <c r="L184" s="157" t="s">
        <v>209</v>
      </c>
      <c r="M184" s="157"/>
      <c r="N184" s="128"/>
      <c r="O184" s="151"/>
      <c r="P184" s="151"/>
      <c r="Q184" s="151"/>
      <c r="R184" s="151">
        <v>18.704999999999998</v>
      </c>
      <c r="S184" s="151"/>
      <c r="T184" s="151"/>
      <c r="U184" s="151">
        <f t="shared" si="46"/>
        <v>18.704999999999998</v>
      </c>
      <c r="V184" s="151"/>
      <c r="W184" s="72"/>
      <c r="X184" s="72"/>
      <c r="Y184" s="72"/>
      <c r="Z184" s="72"/>
      <c r="AA184" s="72"/>
      <c r="AB184" s="72"/>
      <c r="AC184" s="73"/>
      <c r="AD184" s="73"/>
      <c r="AE184" s="73"/>
      <c r="AF184" s="73"/>
      <c r="AG184" s="73"/>
      <c r="AH184" s="73"/>
    </row>
    <row r="185" spans="1:34" s="148" customFormat="1" ht="48.75" customHeight="1" x14ac:dyDescent="0.3">
      <c r="A185" s="178">
        <v>3</v>
      </c>
      <c r="B185" s="175" t="s">
        <v>195</v>
      </c>
      <c r="C185" s="175"/>
      <c r="D185" s="178"/>
      <c r="E185" s="178"/>
      <c r="F185" s="175"/>
      <c r="G185" s="175"/>
      <c r="H185" s="175"/>
      <c r="I185" s="142"/>
      <c r="J185" s="182">
        <v>123</v>
      </c>
      <c r="K185" s="188"/>
      <c r="L185" s="143"/>
      <c r="M185" s="143"/>
      <c r="N185" s="144"/>
      <c r="O185" s="145"/>
      <c r="P185" s="145">
        <f t="shared" ref="P185:U185" si="47">+P186+P190+P191+P192</f>
        <v>22.902000000000001</v>
      </c>
      <c r="Q185" s="145">
        <f t="shared" si="47"/>
        <v>201.136</v>
      </c>
      <c r="R185" s="145">
        <f t="shared" si="47"/>
        <v>709.14299999999992</v>
      </c>
      <c r="S185" s="145">
        <f t="shared" si="47"/>
        <v>1325.9254000000001</v>
      </c>
      <c r="T185" s="145">
        <f t="shared" si="47"/>
        <v>0</v>
      </c>
      <c r="U185" s="145">
        <f t="shared" si="47"/>
        <v>2259.1064000000001</v>
      </c>
      <c r="V185" s="145"/>
      <c r="W185" s="146"/>
      <c r="X185" s="146"/>
      <c r="Y185" s="146"/>
      <c r="Z185" s="146"/>
      <c r="AA185" s="146"/>
      <c r="AB185" s="146"/>
      <c r="AC185" s="147"/>
      <c r="AD185" s="147"/>
      <c r="AE185" s="147"/>
      <c r="AF185" s="147"/>
      <c r="AG185" s="147"/>
      <c r="AH185" s="147"/>
    </row>
    <row r="186" spans="1:34" s="74" customFormat="1" ht="51" customHeight="1" x14ac:dyDescent="0.3">
      <c r="A186" s="80"/>
      <c r="B186" s="79"/>
      <c r="C186" s="79"/>
      <c r="D186" s="80"/>
      <c r="E186" s="80"/>
      <c r="F186" s="79"/>
      <c r="G186" s="79"/>
      <c r="H186" s="79"/>
      <c r="I186" s="42"/>
      <c r="J186" s="155"/>
      <c r="K186" s="150" t="s">
        <v>26</v>
      </c>
      <c r="L186" s="125" t="s">
        <v>210</v>
      </c>
      <c r="M186" s="125"/>
      <c r="N186" s="116"/>
      <c r="O186" s="151"/>
      <c r="P186" s="151">
        <f t="shared" ref="P186:U186" si="48">SUM(P187:P189)</f>
        <v>22.902000000000001</v>
      </c>
      <c r="Q186" s="151">
        <f t="shared" si="48"/>
        <v>201.136</v>
      </c>
      <c r="R186" s="151">
        <f t="shared" si="48"/>
        <v>709.14299999999992</v>
      </c>
      <c r="S186" s="151">
        <f t="shared" si="48"/>
        <v>485.5</v>
      </c>
      <c r="T186" s="151">
        <f t="shared" si="48"/>
        <v>0</v>
      </c>
      <c r="U186" s="151">
        <f t="shared" si="48"/>
        <v>1418.681</v>
      </c>
      <c r="V186" s="151"/>
      <c r="W186" s="72"/>
      <c r="X186" s="72"/>
      <c r="Y186" s="72"/>
      <c r="Z186" s="72"/>
      <c r="AA186" s="72"/>
      <c r="AB186" s="72"/>
      <c r="AC186" s="73"/>
      <c r="AD186" s="73"/>
      <c r="AE186" s="73"/>
      <c r="AF186" s="73"/>
      <c r="AG186" s="73"/>
      <c r="AH186" s="73"/>
    </row>
    <row r="187" spans="1:34" s="74" customFormat="1" ht="37.5" x14ac:dyDescent="0.3">
      <c r="A187" s="80"/>
      <c r="B187" s="79"/>
      <c r="C187" s="79"/>
      <c r="D187" s="80"/>
      <c r="E187" s="80"/>
      <c r="F187" s="79"/>
      <c r="G187" s="79"/>
      <c r="H187" s="79"/>
      <c r="I187" s="42"/>
      <c r="J187" s="90"/>
      <c r="K187" s="150" t="s">
        <v>18</v>
      </c>
      <c r="L187" s="115" t="s">
        <v>181</v>
      </c>
      <c r="M187" s="125"/>
      <c r="N187" s="116"/>
      <c r="O187" s="151"/>
      <c r="P187" s="151"/>
      <c r="Q187" s="151"/>
      <c r="R187" s="151">
        <v>2.2650000000000001</v>
      </c>
      <c r="S187" s="151"/>
      <c r="T187" s="151"/>
      <c r="U187" s="151">
        <f t="shared" ref="U187:U192" si="49">SUM(O187:T187)</f>
        <v>2.2650000000000001</v>
      </c>
      <c r="V187" s="151"/>
      <c r="W187" s="72"/>
      <c r="X187" s="72"/>
      <c r="Y187" s="72"/>
      <c r="Z187" s="72"/>
      <c r="AA187" s="72"/>
      <c r="AB187" s="72"/>
      <c r="AC187" s="73"/>
      <c r="AD187" s="73"/>
      <c r="AE187" s="73"/>
      <c r="AF187" s="73"/>
      <c r="AG187" s="73"/>
      <c r="AH187" s="73"/>
    </row>
    <row r="188" spans="1:34" s="74" customFormat="1" x14ac:dyDescent="0.3">
      <c r="A188" s="80"/>
      <c r="B188" s="79"/>
      <c r="C188" s="79"/>
      <c r="D188" s="80"/>
      <c r="E188" s="80"/>
      <c r="F188" s="79"/>
      <c r="G188" s="79"/>
      <c r="H188" s="79"/>
      <c r="I188" s="42"/>
      <c r="J188" s="183"/>
      <c r="K188" s="150" t="s">
        <v>2</v>
      </c>
      <c r="L188" s="117" t="s">
        <v>179</v>
      </c>
      <c r="M188" s="125"/>
      <c r="N188" s="116"/>
      <c r="O188" s="151"/>
      <c r="P188" s="151">
        <v>22.902000000000001</v>
      </c>
      <c r="Q188" s="151">
        <v>201.136</v>
      </c>
      <c r="R188" s="151">
        <v>704.57299999999998</v>
      </c>
      <c r="S188" s="151">
        <v>485.5</v>
      </c>
      <c r="T188" s="151"/>
      <c r="U188" s="151">
        <f t="shared" si="49"/>
        <v>1414.1109999999999</v>
      </c>
      <c r="V188" s="151"/>
      <c r="W188" s="72"/>
      <c r="X188" s="72"/>
      <c r="Y188" s="72"/>
      <c r="Z188" s="72"/>
      <c r="AA188" s="72"/>
      <c r="AB188" s="72"/>
      <c r="AC188" s="73"/>
      <c r="AD188" s="73"/>
      <c r="AE188" s="73"/>
      <c r="AF188" s="73"/>
      <c r="AG188" s="73"/>
      <c r="AH188" s="73"/>
    </row>
    <row r="189" spans="1:34" s="74" customFormat="1" ht="37.5" x14ac:dyDescent="0.3">
      <c r="A189" s="80"/>
      <c r="B189" s="79"/>
      <c r="C189" s="79"/>
      <c r="D189" s="80"/>
      <c r="E189" s="80"/>
      <c r="F189" s="79"/>
      <c r="G189" s="79"/>
      <c r="H189" s="79"/>
      <c r="I189" s="42"/>
      <c r="J189" s="90"/>
      <c r="K189" s="150" t="s">
        <v>33</v>
      </c>
      <c r="L189" s="115" t="s">
        <v>180</v>
      </c>
      <c r="M189" s="125"/>
      <c r="N189" s="116"/>
      <c r="O189" s="151"/>
      <c r="P189" s="151"/>
      <c r="Q189" s="151"/>
      <c r="R189" s="151">
        <v>2.3050000000000002</v>
      </c>
      <c r="S189" s="151"/>
      <c r="T189" s="151"/>
      <c r="U189" s="151">
        <f t="shared" si="49"/>
        <v>2.3050000000000002</v>
      </c>
      <c r="V189" s="151"/>
      <c r="W189" s="72"/>
      <c r="X189" s="72"/>
      <c r="Y189" s="72"/>
      <c r="Z189" s="72"/>
      <c r="AA189" s="72"/>
      <c r="AB189" s="72"/>
      <c r="AC189" s="73"/>
      <c r="AD189" s="73"/>
      <c r="AE189" s="73"/>
      <c r="AF189" s="73"/>
      <c r="AG189" s="73"/>
      <c r="AH189" s="73"/>
    </row>
    <row r="190" spans="1:34" s="74" customFormat="1" ht="33.75" customHeight="1" x14ac:dyDescent="0.3">
      <c r="A190" s="80"/>
      <c r="B190" s="79"/>
      <c r="C190" s="79"/>
      <c r="D190" s="80"/>
      <c r="E190" s="80"/>
      <c r="F190" s="79"/>
      <c r="G190" s="79"/>
      <c r="H190" s="79"/>
      <c r="I190" s="42"/>
      <c r="J190" s="161"/>
      <c r="K190" s="189" t="s">
        <v>43</v>
      </c>
      <c r="L190" s="190" t="s">
        <v>202</v>
      </c>
      <c r="M190" s="190"/>
      <c r="N190" s="191"/>
      <c r="O190" s="151"/>
      <c r="P190" s="151"/>
      <c r="Q190" s="151"/>
      <c r="R190" s="151"/>
      <c r="S190" s="151">
        <v>209.36250000000001</v>
      </c>
      <c r="T190" s="151"/>
      <c r="U190" s="151">
        <f t="shared" si="49"/>
        <v>209.36250000000001</v>
      </c>
      <c r="V190" s="151"/>
      <c r="W190" s="72"/>
      <c r="X190" s="72"/>
      <c r="Y190" s="72"/>
      <c r="Z190" s="72"/>
      <c r="AA190" s="72"/>
      <c r="AB190" s="72"/>
      <c r="AC190" s="73"/>
      <c r="AD190" s="73"/>
      <c r="AE190" s="73"/>
      <c r="AF190" s="73"/>
      <c r="AG190" s="73"/>
      <c r="AH190" s="73"/>
    </row>
    <row r="191" spans="1:34" s="74" customFormat="1" ht="51" customHeight="1" x14ac:dyDescent="0.3">
      <c r="A191" s="80"/>
      <c r="B191" s="79"/>
      <c r="C191" s="79"/>
      <c r="D191" s="80"/>
      <c r="E191" s="80"/>
      <c r="F191" s="79"/>
      <c r="G191" s="79"/>
      <c r="H191" s="79"/>
      <c r="I191" s="42"/>
      <c r="J191" s="161"/>
      <c r="K191" s="189" t="s">
        <v>44</v>
      </c>
      <c r="L191" s="190" t="s">
        <v>203</v>
      </c>
      <c r="M191" s="190"/>
      <c r="N191" s="191"/>
      <c r="O191" s="151"/>
      <c r="P191" s="151"/>
      <c r="Q191" s="151"/>
      <c r="R191" s="151"/>
      <c r="S191" s="151">
        <v>603.40890000000002</v>
      </c>
      <c r="T191" s="151"/>
      <c r="U191" s="151">
        <f t="shared" si="49"/>
        <v>603.40890000000002</v>
      </c>
      <c r="V191" s="151"/>
      <c r="W191" s="72"/>
      <c r="X191" s="72"/>
      <c r="Y191" s="72"/>
      <c r="Z191" s="72"/>
      <c r="AA191" s="72"/>
      <c r="AB191" s="72"/>
      <c r="AC191" s="73"/>
      <c r="AD191" s="73"/>
      <c r="AE191" s="73"/>
      <c r="AF191" s="73"/>
      <c r="AG191" s="73"/>
      <c r="AH191" s="73"/>
    </row>
    <row r="192" spans="1:34" s="74" customFormat="1" ht="54.75" customHeight="1" x14ac:dyDescent="0.3">
      <c r="A192" s="80"/>
      <c r="B192" s="79"/>
      <c r="C192" s="79"/>
      <c r="D192" s="80"/>
      <c r="E192" s="80"/>
      <c r="F192" s="79"/>
      <c r="G192" s="79"/>
      <c r="H192" s="79"/>
      <c r="I192" s="42"/>
      <c r="J192" s="161"/>
      <c r="K192" s="189" t="s">
        <v>45</v>
      </c>
      <c r="L192" s="125" t="s">
        <v>205</v>
      </c>
      <c r="M192" s="190"/>
      <c r="N192" s="191"/>
      <c r="O192" s="151"/>
      <c r="P192" s="151"/>
      <c r="Q192" s="151"/>
      <c r="R192" s="151"/>
      <c r="S192" s="151">
        <v>27.654</v>
      </c>
      <c r="T192" s="151"/>
      <c r="U192" s="151">
        <f t="shared" si="49"/>
        <v>27.654</v>
      </c>
      <c r="V192" s="151"/>
      <c r="W192" s="72"/>
      <c r="X192" s="72"/>
      <c r="Y192" s="72"/>
      <c r="Z192" s="72"/>
      <c r="AA192" s="72"/>
      <c r="AB192" s="72"/>
      <c r="AC192" s="73"/>
      <c r="AD192" s="73"/>
      <c r="AE192" s="73"/>
      <c r="AF192" s="73"/>
      <c r="AG192" s="73"/>
      <c r="AH192" s="73"/>
    </row>
    <row r="193" spans="1:34" s="3" customFormat="1" ht="29.25" customHeight="1" x14ac:dyDescent="0.3">
      <c r="A193" s="225" t="s">
        <v>199</v>
      </c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"/>
      <c r="X193" s="2"/>
      <c r="Y193" s="2"/>
    </row>
    <row r="194" spans="1:34" s="5" customFormat="1" ht="75" customHeight="1" x14ac:dyDescent="0.3">
      <c r="A194" s="29" t="s">
        <v>13</v>
      </c>
      <c r="B194" s="30"/>
      <c r="C194" s="41" t="s">
        <v>108</v>
      </c>
      <c r="D194" s="30" t="s">
        <v>109</v>
      </c>
      <c r="E194" s="30" t="s">
        <v>198</v>
      </c>
      <c r="F194" s="28" t="s">
        <v>128</v>
      </c>
      <c r="G194" s="30" t="s">
        <v>191</v>
      </c>
      <c r="H194" s="30" t="s">
        <v>163</v>
      </c>
      <c r="I194" s="149" t="s">
        <v>121</v>
      </c>
      <c r="J194" s="162"/>
      <c r="K194" s="163"/>
      <c r="L194" s="164"/>
      <c r="M194" s="164"/>
      <c r="N194" s="164"/>
      <c r="O194" s="165"/>
      <c r="P194" s="166"/>
      <c r="Q194" s="167"/>
      <c r="R194" s="168"/>
      <c r="S194" s="168"/>
      <c r="T194" s="168"/>
      <c r="U194" s="50"/>
      <c r="V194" s="39" t="s">
        <v>116</v>
      </c>
      <c r="W194" s="84"/>
      <c r="X194" s="84"/>
      <c r="Y194" s="84"/>
    </row>
    <row r="195" spans="1:34" s="74" customFormat="1" x14ac:dyDescent="0.3">
      <c r="A195" s="80"/>
      <c r="B195" s="79" t="s">
        <v>196</v>
      </c>
      <c r="C195" s="79"/>
      <c r="D195" s="80"/>
      <c r="E195" s="80"/>
      <c r="F195" s="79"/>
      <c r="G195" s="79"/>
      <c r="H195" s="79"/>
      <c r="I195" s="42"/>
      <c r="J195" s="90"/>
      <c r="K195" s="150"/>
      <c r="L195" s="125"/>
      <c r="M195" s="125"/>
      <c r="N195" s="116"/>
      <c r="O195" s="151"/>
      <c r="P195" s="151"/>
      <c r="Q195" s="151"/>
      <c r="R195" s="151"/>
      <c r="S195" s="151"/>
      <c r="T195" s="151"/>
      <c r="U195" s="152"/>
      <c r="V195" s="151"/>
      <c r="W195" s="72"/>
      <c r="X195" s="72"/>
      <c r="Y195" s="72"/>
      <c r="Z195" s="72"/>
      <c r="AA195" s="72"/>
      <c r="AB195" s="72"/>
      <c r="AC195" s="73"/>
      <c r="AD195" s="73"/>
      <c r="AE195" s="73"/>
      <c r="AF195" s="73"/>
      <c r="AG195" s="73"/>
      <c r="AH195" s="73"/>
    </row>
    <row r="196" spans="1:34" s="74" customFormat="1" ht="36" customHeight="1" x14ac:dyDescent="0.3">
      <c r="A196" s="80"/>
      <c r="B196" s="79" t="s">
        <v>197</v>
      </c>
      <c r="C196" s="79"/>
      <c r="D196" s="80"/>
      <c r="E196" s="80"/>
      <c r="F196" s="79"/>
      <c r="G196" s="79"/>
      <c r="H196" s="79"/>
      <c r="I196" s="42"/>
      <c r="J196" s="155"/>
      <c r="K196" s="150"/>
      <c r="L196" s="125"/>
      <c r="M196" s="125"/>
      <c r="N196" s="116"/>
      <c r="O196" s="151"/>
      <c r="P196" s="151"/>
      <c r="Q196" s="151"/>
      <c r="R196" s="151"/>
      <c r="S196" s="151"/>
      <c r="T196" s="151"/>
      <c r="U196" s="152"/>
      <c r="V196" s="151"/>
      <c r="W196" s="72"/>
      <c r="X196" s="72"/>
      <c r="Y196" s="72"/>
      <c r="Z196" s="72"/>
      <c r="AA196" s="72"/>
      <c r="AB196" s="72"/>
      <c r="AC196" s="73"/>
      <c r="AD196" s="73"/>
      <c r="AE196" s="73"/>
      <c r="AF196" s="73"/>
      <c r="AG196" s="73"/>
      <c r="AH196" s="73"/>
    </row>
    <row r="197" spans="1:34" s="141" customFormat="1" x14ac:dyDescent="0.3">
      <c r="A197" s="68">
        <v>2</v>
      </c>
      <c r="B197" s="66">
        <v>5</v>
      </c>
      <c r="C197" s="66"/>
      <c r="D197" s="68"/>
      <c r="E197" s="68"/>
      <c r="F197" s="66"/>
      <c r="G197" s="66"/>
      <c r="H197" s="66"/>
      <c r="I197" s="133"/>
      <c r="J197" s="134"/>
      <c r="K197" s="135"/>
      <c r="L197" s="136"/>
      <c r="M197" s="137"/>
      <c r="N197" s="137"/>
      <c r="O197" s="137">
        <f t="shared" ref="O197:S197" si="50">+O155+O194</f>
        <v>1207.03</v>
      </c>
      <c r="P197" s="137">
        <f t="shared" si="50"/>
        <v>1141.6300000000001</v>
      </c>
      <c r="Q197" s="137">
        <f t="shared" si="50"/>
        <v>1677.3679999999999</v>
      </c>
      <c r="R197" s="137">
        <f t="shared" si="50"/>
        <v>2943.0439999999999</v>
      </c>
      <c r="S197" s="137">
        <f t="shared" si="50"/>
        <v>4188.5509999999995</v>
      </c>
      <c r="T197" s="137"/>
      <c r="U197" s="137">
        <f>+U155+U194</f>
        <v>11157.623000000001</v>
      </c>
      <c r="V197" s="138"/>
      <c r="W197" s="139"/>
      <c r="X197" s="139"/>
      <c r="Y197" s="139"/>
      <c r="Z197" s="139"/>
      <c r="AA197" s="139"/>
      <c r="AB197" s="139"/>
      <c r="AC197" s="140"/>
      <c r="AD197" s="140"/>
      <c r="AE197" s="140"/>
      <c r="AF197" s="140"/>
      <c r="AG197" s="140"/>
      <c r="AH197" s="140"/>
    </row>
    <row r="198" spans="1:34" s="171" customFormat="1" ht="26.45" customHeight="1" x14ac:dyDescent="0.3">
      <c r="A198" s="208">
        <f>+A197+A152+A16</f>
        <v>6</v>
      </c>
      <c r="B198" s="209">
        <f>+B197+B152+B16</f>
        <v>39</v>
      </c>
      <c r="C198" s="209"/>
      <c r="D198" s="208"/>
      <c r="E198" s="208"/>
      <c r="F198" s="209"/>
      <c r="G198" s="209"/>
      <c r="H198" s="209"/>
      <c r="I198" s="210"/>
      <c r="J198" s="211"/>
      <c r="K198" s="212"/>
      <c r="L198" s="213"/>
      <c r="M198" s="214">
        <f t="shared" ref="M198:U198" si="51">+M197+M152+M16</f>
        <v>6629.5810000000001</v>
      </c>
      <c r="N198" s="214">
        <f t="shared" si="51"/>
        <v>8054.1220000000003</v>
      </c>
      <c r="O198" s="214">
        <f t="shared" si="51"/>
        <v>19506.131000000001</v>
      </c>
      <c r="P198" s="214">
        <f t="shared" si="51"/>
        <v>61296.753499999999</v>
      </c>
      <c r="Q198" s="214">
        <f t="shared" si="51"/>
        <v>41619.274000000005</v>
      </c>
      <c r="R198" s="214">
        <f t="shared" si="51"/>
        <v>73276.042699999991</v>
      </c>
      <c r="S198" s="214">
        <f t="shared" si="51"/>
        <v>42346.569506999993</v>
      </c>
      <c r="T198" s="214"/>
      <c r="U198" s="214">
        <f t="shared" si="51"/>
        <v>252728.47370699997</v>
      </c>
      <c r="V198" s="215"/>
      <c r="W198" s="169"/>
      <c r="X198" s="169"/>
      <c r="Y198" s="169"/>
      <c r="Z198" s="169"/>
      <c r="AA198" s="169"/>
      <c r="AB198" s="169"/>
      <c r="AC198" s="170"/>
      <c r="AD198" s="170"/>
      <c r="AE198" s="170"/>
      <c r="AF198" s="170"/>
      <c r="AG198" s="170"/>
      <c r="AH198" s="170"/>
    </row>
    <row r="199" spans="1:34" s="195" customFormat="1" x14ac:dyDescent="0.3">
      <c r="A199" s="192"/>
      <c r="B199" s="193"/>
      <c r="C199" s="194"/>
      <c r="I199" s="196"/>
      <c r="J199" s="197"/>
      <c r="K199" s="198"/>
      <c r="L199" s="199"/>
      <c r="M199" s="199"/>
      <c r="N199" s="12"/>
      <c r="O199" s="12"/>
      <c r="P199" s="200"/>
      <c r="Q199" s="200"/>
      <c r="R199" s="201"/>
      <c r="S199" s="201"/>
      <c r="T199" s="201"/>
      <c r="U199" s="201"/>
      <c r="V199" s="197"/>
    </row>
    <row r="200" spans="1:34" s="195" customFormat="1" x14ac:dyDescent="0.3">
      <c r="A200" s="192"/>
      <c r="B200" s="207" t="s">
        <v>211</v>
      </c>
      <c r="C200" s="239"/>
      <c r="D200" s="239"/>
      <c r="E200" s="239"/>
      <c r="F200" s="239"/>
      <c r="G200" s="239"/>
      <c r="H200" s="239"/>
      <c r="I200" s="239"/>
      <c r="J200" s="239"/>
      <c r="K200" s="239"/>
      <c r="L200" s="199"/>
      <c r="M200" s="199"/>
      <c r="N200" s="12"/>
      <c r="O200" s="12"/>
      <c r="P200" s="200"/>
      <c r="Q200" s="200"/>
      <c r="R200" s="201"/>
      <c r="S200" s="201"/>
      <c r="T200" s="201"/>
      <c r="U200" s="201"/>
      <c r="V200" s="197"/>
    </row>
    <row r="201" spans="1:34" s="195" customFormat="1" x14ac:dyDescent="0.3">
      <c r="A201" s="192"/>
      <c r="B201" s="193"/>
      <c r="C201" s="194"/>
      <c r="I201" s="196"/>
      <c r="J201" s="197"/>
      <c r="K201" s="198"/>
      <c r="L201" s="199"/>
      <c r="M201" s="199"/>
      <c r="N201" s="12"/>
      <c r="O201" s="12"/>
      <c r="P201" s="200"/>
      <c r="Q201" s="200"/>
      <c r="R201" s="201"/>
      <c r="S201" s="201"/>
      <c r="T201" s="201"/>
      <c r="U201" s="201"/>
      <c r="V201" s="197"/>
    </row>
    <row r="202" spans="1:34" s="195" customFormat="1" x14ac:dyDescent="0.3">
      <c r="A202" s="192"/>
      <c r="B202" s="193"/>
      <c r="C202" s="194"/>
      <c r="I202" s="196"/>
      <c r="J202" s="197"/>
      <c r="K202" s="198"/>
      <c r="L202" s="199"/>
      <c r="M202" s="199"/>
      <c r="N202" s="12"/>
      <c r="O202" s="12"/>
      <c r="P202" s="200"/>
      <c r="Q202" s="200"/>
      <c r="R202" s="201"/>
      <c r="S202" s="201"/>
      <c r="T202" s="201"/>
      <c r="U202" s="201"/>
      <c r="V202" s="197"/>
    </row>
    <row r="203" spans="1:34" s="195" customFormat="1" x14ac:dyDescent="0.3">
      <c r="A203" s="192"/>
      <c r="B203" s="193"/>
      <c r="C203" s="194"/>
      <c r="I203" s="196"/>
      <c r="J203" s="197"/>
      <c r="K203" s="198"/>
      <c r="L203" s="199"/>
      <c r="M203" s="199"/>
      <c r="N203" s="12"/>
      <c r="O203" s="12"/>
      <c r="P203" s="200"/>
      <c r="Q203" s="200"/>
      <c r="R203" s="201"/>
      <c r="S203" s="201"/>
      <c r="T203" s="201"/>
      <c r="U203" s="201"/>
      <c r="V203" s="197"/>
    </row>
    <row r="204" spans="1:34" s="195" customFormat="1" x14ac:dyDescent="0.3">
      <c r="A204" s="192"/>
      <c r="B204" s="193"/>
      <c r="C204" s="194"/>
      <c r="I204" s="196"/>
      <c r="J204" s="197"/>
      <c r="K204" s="198"/>
      <c r="L204" s="199"/>
      <c r="M204" s="199"/>
      <c r="N204" s="12"/>
      <c r="O204" s="12"/>
      <c r="P204" s="200"/>
      <c r="Q204" s="200"/>
      <c r="R204" s="201"/>
      <c r="S204" s="201"/>
      <c r="T204" s="201"/>
      <c r="U204" s="201"/>
      <c r="V204" s="197"/>
    </row>
    <row r="205" spans="1:34" s="195" customFormat="1" x14ac:dyDescent="0.3">
      <c r="A205" s="192"/>
      <c r="B205" s="193"/>
      <c r="C205" s="194"/>
      <c r="I205" s="196"/>
      <c r="J205" s="197"/>
      <c r="K205" s="198"/>
      <c r="L205" s="199"/>
      <c r="M205" s="199"/>
      <c r="N205" s="12"/>
      <c r="O205" s="12"/>
      <c r="P205" s="200"/>
      <c r="Q205" s="200"/>
      <c r="R205" s="201"/>
      <c r="S205" s="201"/>
      <c r="T205" s="201"/>
      <c r="U205" s="201"/>
      <c r="V205" s="197"/>
    </row>
    <row r="206" spans="1:34" s="195" customFormat="1" x14ac:dyDescent="0.3">
      <c r="A206" s="192"/>
      <c r="B206" s="193"/>
      <c r="C206" s="194"/>
      <c r="I206" s="196"/>
      <c r="J206" s="197"/>
      <c r="K206" s="198"/>
      <c r="L206" s="199"/>
      <c r="M206" s="199"/>
      <c r="N206" s="12"/>
      <c r="O206" s="12"/>
      <c r="P206" s="200"/>
      <c r="Q206" s="200"/>
      <c r="R206" s="201"/>
      <c r="S206" s="201"/>
      <c r="T206" s="201"/>
      <c r="U206" s="201"/>
      <c r="V206" s="197"/>
    </row>
    <row r="207" spans="1:34" s="195" customFormat="1" x14ac:dyDescent="0.3">
      <c r="A207" s="192"/>
      <c r="B207" s="193"/>
      <c r="C207" s="194"/>
      <c r="I207" s="196"/>
      <c r="J207" s="197"/>
      <c r="K207" s="198"/>
      <c r="L207" s="199"/>
      <c r="M207" s="199"/>
      <c r="N207" s="12"/>
      <c r="O207" s="12"/>
      <c r="P207" s="200"/>
      <c r="Q207" s="200"/>
      <c r="R207" s="201"/>
      <c r="S207" s="201"/>
      <c r="T207" s="201"/>
      <c r="U207" s="201"/>
      <c r="V207" s="197"/>
    </row>
    <row r="208" spans="1:34" s="195" customFormat="1" x14ac:dyDescent="0.3">
      <c r="A208" s="192"/>
      <c r="B208" s="193"/>
      <c r="C208" s="194"/>
      <c r="I208" s="196"/>
      <c r="J208" s="197"/>
      <c r="K208" s="198"/>
      <c r="L208" s="199"/>
      <c r="M208" s="199"/>
      <c r="N208" s="12"/>
      <c r="O208" s="12"/>
      <c r="P208" s="200"/>
      <c r="Q208" s="200"/>
      <c r="R208" s="201"/>
      <c r="S208" s="201"/>
      <c r="T208" s="201"/>
      <c r="U208" s="201"/>
      <c r="V208" s="197"/>
    </row>
    <row r="209" spans="1:22" s="195" customFormat="1" x14ac:dyDescent="0.3">
      <c r="A209" s="192"/>
      <c r="B209" s="193"/>
      <c r="C209" s="194"/>
      <c r="I209" s="196"/>
      <c r="J209" s="197"/>
      <c r="K209" s="198"/>
      <c r="L209" s="199"/>
      <c r="M209" s="199"/>
      <c r="N209" s="12"/>
      <c r="O209" s="12"/>
      <c r="P209" s="200"/>
      <c r="Q209" s="200"/>
      <c r="R209" s="201"/>
      <c r="S209" s="201"/>
      <c r="T209" s="201"/>
      <c r="U209" s="201"/>
      <c r="V209" s="197"/>
    </row>
    <row r="210" spans="1:22" s="195" customFormat="1" x14ac:dyDescent="0.3">
      <c r="A210" s="192"/>
      <c r="B210" s="193"/>
      <c r="C210" s="194"/>
      <c r="I210" s="196"/>
      <c r="J210" s="197"/>
      <c r="K210" s="198"/>
      <c r="L210" s="199"/>
      <c r="M210" s="199"/>
      <c r="N210" s="12"/>
      <c r="O210" s="12"/>
      <c r="P210" s="200"/>
      <c r="Q210" s="200"/>
      <c r="R210" s="201"/>
      <c r="S210" s="201"/>
      <c r="T210" s="201"/>
      <c r="U210" s="201"/>
      <c r="V210" s="197"/>
    </row>
    <row r="211" spans="1:22" s="195" customFormat="1" x14ac:dyDescent="0.3">
      <c r="A211" s="192"/>
      <c r="B211" s="193"/>
      <c r="C211" s="194"/>
      <c r="I211" s="196"/>
      <c r="J211" s="197"/>
      <c r="K211" s="198"/>
      <c r="L211" s="199"/>
      <c r="M211" s="199"/>
      <c r="N211" s="12"/>
      <c r="O211" s="12"/>
      <c r="P211" s="200"/>
      <c r="Q211" s="200"/>
      <c r="R211" s="201"/>
      <c r="S211" s="201"/>
      <c r="T211" s="201"/>
      <c r="U211" s="201"/>
      <c r="V211" s="197"/>
    </row>
    <row r="212" spans="1:22" s="195" customFormat="1" x14ac:dyDescent="0.3">
      <c r="A212" s="192"/>
      <c r="B212" s="193"/>
      <c r="C212" s="194"/>
      <c r="I212" s="196"/>
      <c r="J212" s="197"/>
      <c r="K212" s="198"/>
      <c r="L212" s="199"/>
      <c r="M212" s="199"/>
      <c r="N212" s="12"/>
      <c r="O212" s="12"/>
      <c r="P212" s="200"/>
      <c r="Q212" s="200"/>
      <c r="R212" s="201"/>
      <c r="S212" s="201"/>
      <c r="T212" s="201"/>
      <c r="U212" s="201"/>
      <c r="V212" s="197"/>
    </row>
    <row r="213" spans="1:22" s="195" customFormat="1" x14ac:dyDescent="0.3">
      <c r="A213" s="192"/>
      <c r="B213" s="193"/>
      <c r="C213" s="194"/>
      <c r="I213" s="196"/>
      <c r="J213" s="197"/>
      <c r="K213" s="198"/>
      <c r="L213" s="199"/>
      <c r="M213" s="199"/>
      <c r="N213" s="12"/>
      <c r="O213" s="12"/>
      <c r="P213" s="200"/>
      <c r="Q213" s="200"/>
      <c r="R213" s="201"/>
      <c r="S213" s="201"/>
      <c r="T213" s="201"/>
      <c r="U213" s="201"/>
      <c r="V213" s="197"/>
    </row>
    <row r="214" spans="1:22" s="195" customFormat="1" x14ac:dyDescent="0.3">
      <c r="A214" s="192"/>
      <c r="B214" s="193"/>
      <c r="C214" s="194"/>
      <c r="I214" s="196"/>
      <c r="J214" s="197"/>
      <c r="K214" s="198"/>
      <c r="L214" s="199"/>
      <c r="M214" s="199"/>
      <c r="N214" s="12"/>
      <c r="O214" s="12"/>
      <c r="P214" s="200"/>
      <c r="Q214" s="200"/>
      <c r="R214" s="201"/>
      <c r="S214" s="201"/>
      <c r="T214" s="201"/>
      <c r="U214" s="201"/>
      <c r="V214" s="197"/>
    </row>
    <row r="215" spans="1:22" s="195" customFormat="1" x14ac:dyDescent="0.3">
      <c r="A215" s="192"/>
      <c r="B215" s="193"/>
      <c r="C215" s="194"/>
      <c r="I215" s="196"/>
      <c r="J215" s="197"/>
      <c r="K215" s="198"/>
      <c r="L215" s="199"/>
      <c r="M215" s="199"/>
      <c r="N215" s="12"/>
      <c r="O215" s="12"/>
      <c r="P215" s="200"/>
      <c r="Q215" s="200"/>
      <c r="R215" s="201"/>
      <c r="S215" s="201"/>
      <c r="T215" s="201"/>
      <c r="U215" s="201"/>
      <c r="V215" s="197"/>
    </row>
    <row r="216" spans="1:22" s="195" customFormat="1" x14ac:dyDescent="0.3">
      <c r="A216" s="192"/>
      <c r="B216" s="193"/>
      <c r="C216" s="194"/>
      <c r="I216" s="196"/>
      <c r="J216" s="197"/>
      <c r="K216" s="198"/>
      <c r="L216" s="199"/>
      <c r="M216" s="199"/>
      <c r="N216" s="12"/>
      <c r="O216" s="12"/>
      <c r="P216" s="200"/>
      <c r="Q216" s="200"/>
      <c r="R216" s="201"/>
      <c r="S216" s="201"/>
      <c r="T216" s="201"/>
      <c r="U216" s="201"/>
      <c r="V216" s="197"/>
    </row>
    <row r="217" spans="1:22" s="195" customFormat="1" x14ac:dyDescent="0.3">
      <c r="A217" s="192"/>
      <c r="B217" s="193"/>
      <c r="C217" s="194"/>
      <c r="I217" s="196"/>
      <c r="J217" s="197"/>
      <c r="K217" s="198"/>
      <c r="L217" s="199"/>
      <c r="M217" s="199"/>
      <c r="N217" s="12"/>
      <c r="O217" s="12"/>
      <c r="P217" s="200"/>
      <c r="Q217" s="200"/>
      <c r="R217" s="201"/>
      <c r="S217" s="201"/>
      <c r="T217" s="201"/>
      <c r="U217" s="201"/>
      <c r="V217" s="197"/>
    </row>
    <row r="218" spans="1:22" s="195" customFormat="1" x14ac:dyDescent="0.3">
      <c r="A218" s="192"/>
      <c r="B218" s="193"/>
      <c r="C218" s="194"/>
      <c r="I218" s="196"/>
      <c r="J218" s="197"/>
      <c r="K218" s="198"/>
      <c r="L218" s="199"/>
      <c r="M218" s="199"/>
      <c r="N218" s="12"/>
      <c r="O218" s="12"/>
      <c r="P218" s="200"/>
      <c r="Q218" s="200"/>
      <c r="R218" s="201"/>
      <c r="S218" s="201"/>
      <c r="T218" s="201"/>
      <c r="U218" s="201"/>
      <c r="V218" s="197"/>
    </row>
    <row r="219" spans="1:22" s="195" customFormat="1" x14ac:dyDescent="0.3">
      <c r="A219" s="192"/>
      <c r="B219" s="193"/>
      <c r="C219" s="194"/>
      <c r="I219" s="196"/>
      <c r="J219" s="197"/>
      <c r="K219" s="198"/>
      <c r="L219" s="199"/>
      <c r="M219" s="199"/>
      <c r="N219" s="12"/>
      <c r="O219" s="12"/>
      <c r="P219" s="200"/>
      <c r="Q219" s="200"/>
      <c r="R219" s="201"/>
      <c r="S219" s="201"/>
      <c r="T219" s="201"/>
      <c r="U219" s="201"/>
      <c r="V219" s="197"/>
    </row>
    <row r="220" spans="1:22" s="195" customFormat="1" x14ac:dyDescent="0.3">
      <c r="A220" s="192"/>
      <c r="B220" s="193"/>
      <c r="C220" s="194"/>
      <c r="I220" s="196"/>
      <c r="J220" s="197"/>
      <c r="K220" s="198"/>
      <c r="L220" s="199"/>
      <c r="M220" s="199"/>
      <c r="N220" s="12"/>
      <c r="O220" s="12"/>
      <c r="P220" s="200"/>
      <c r="Q220" s="200"/>
      <c r="R220" s="201"/>
      <c r="S220" s="201"/>
      <c r="T220" s="201"/>
      <c r="U220" s="201"/>
      <c r="V220" s="197"/>
    </row>
    <row r="221" spans="1:22" s="195" customFormat="1" x14ac:dyDescent="0.3">
      <c r="A221" s="192"/>
      <c r="B221" s="193"/>
      <c r="C221" s="194"/>
      <c r="I221" s="196"/>
      <c r="J221" s="197"/>
      <c r="K221" s="198"/>
      <c r="L221" s="199"/>
      <c r="M221" s="199"/>
      <c r="N221" s="12"/>
      <c r="O221" s="12"/>
      <c r="P221" s="200"/>
      <c r="Q221" s="200"/>
      <c r="R221" s="201"/>
      <c r="S221" s="201"/>
      <c r="T221" s="201"/>
      <c r="U221" s="201"/>
      <c r="V221" s="197"/>
    </row>
    <row r="222" spans="1:22" s="195" customFormat="1" x14ac:dyDescent="0.3">
      <c r="A222" s="192"/>
      <c r="B222" s="193"/>
      <c r="C222" s="194"/>
      <c r="I222" s="196"/>
      <c r="J222" s="197"/>
      <c r="K222" s="198"/>
      <c r="L222" s="199"/>
      <c r="M222" s="199"/>
      <c r="N222" s="12"/>
      <c r="O222" s="12"/>
      <c r="P222" s="200"/>
      <c r="Q222" s="200"/>
      <c r="R222" s="201"/>
      <c r="S222" s="201"/>
      <c r="T222" s="201"/>
      <c r="U222" s="201"/>
      <c r="V222" s="197"/>
    </row>
  </sheetData>
  <autoFilter ref="A8:AH8"/>
  <mergeCells count="33">
    <mergeCell ref="A154:V154"/>
    <mergeCell ref="A193:V193"/>
    <mergeCell ref="R7:R8"/>
    <mergeCell ref="M7:M8"/>
    <mergeCell ref="A51:V51"/>
    <mergeCell ref="A63:V63"/>
    <mergeCell ref="A153:V153"/>
    <mergeCell ref="L7:L8"/>
    <mergeCell ref="N7:N8"/>
    <mergeCell ref="O7:O8"/>
    <mergeCell ref="P7:P8"/>
    <mergeCell ref="Q7:Q8"/>
    <mergeCell ref="A9:V9"/>
    <mergeCell ref="A18:V18"/>
    <mergeCell ref="A11:V11"/>
    <mergeCell ref="A20:V20"/>
    <mergeCell ref="A17:V17"/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I7:I8"/>
    <mergeCell ref="J7:J8"/>
    <mergeCell ref="K7:K8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22.12.2023</vt:lpstr>
      <vt:lpstr>'22.12.2023'!Заголовки_для_печати</vt:lpstr>
      <vt:lpstr>'22.12.2023'!Область_печати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2023-12-25T07:40:39Z</cp:lastPrinted>
  <dcterms:created xsi:type="dcterms:W3CDTF">2021-11-23T03:28:17Z</dcterms:created>
  <dcterms:modified xsi:type="dcterms:W3CDTF">2023-12-27T03:15:33Z</dcterms:modified>
</cp:coreProperties>
</file>