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Для сайта\19.06.2024\"/>
    </mc:Choice>
  </mc:AlternateContent>
  <bookViews>
    <workbookView xWindow="0" yWindow="0" windowWidth="28800" windowHeight="11805"/>
  </bookViews>
  <sheets>
    <sheet name="20.06.2024" sheetId="3" r:id="rId1"/>
  </sheets>
  <definedNames>
    <definedName name="_xlnm._FilterDatabase" localSheetId="0" hidden="1">'20.06.2024'!$A$8:$AH$8</definedName>
    <definedName name="_xlnm.Print_Titles" localSheetId="0">'20.06.2024'!$6:$8</definedName>
    <definedName name="_xlnm.Print_Area" localSheetId="0">'20.06.2024'!$A$1:$V$178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3" i="3" l="1"/>
  <c r="T177" i="3" l="1"/>
  <c r="M177" i="3"/>
  <c r="U97" i="3"/>
  <c r="U98" i="3"/>
  <c r="U99" i="3"/>
  <c r="U100" i="3"/>
  <c r="U102" i="3"/>
  <c r="U103" i="3"/>
  <c r="R101" i="3"/>
  <c r="O96" i="3"/>
  <c r="O95" i="3" s="1"/>
  <c r="S96" i="3"/>
  <c r="S101" i="3"/>
  <c r="S95" i="3" l="1"/>
  <c r="U101" i="3"/>
  <c r="R96" i="3"/>
  <c r="R95" i="3" s="1"/>
  <c r="T96" i="3"/>
  <c r="T95" i="3" s="1"/>
  <c r="P96" i="3"/>
  <c r="Q96" i="3"/>
  <c r="Q95" i="3" s="1"/>
  <c r="P95" i="3" l="1"/>
  <c r="U96" i="3"/>
  <c r="U95" i="3" s="1"/>
  <c r="T85" i="3"/>
  <c r="N123" i="3" l="1"/>
  <c r="U135" i="3"/>
  <c r="R19" i="3" l="1"/>
  <c r="S19" i="3"/>
  <c r="U20" i="3"/>
  <c r="U21" i="3"/>
  <c r="U22" i="3"/>
  <c r="U23" i="3"/>
  <c r="U134" i="3"/>
  <c r="U133" i="3"/>
  <c r="U132" i="3"/>
  <c r="U131" i="3"/>
  <c r="U130" i="3"/>
  <c r="U129" i="3"/>
  <c r="U128" i="3"/>
  <c r="U127" i="3"/>
  <c r="U126" i="3"/>
  <c r="U125" i="3"/>
  <c r="U124" i="3"/>
  <c r="S123" i="3"/>
  <c r="R123" i="3"/>
  <c r="Q123" i="3"/>
  <c r="P123" i="3"/>
  <c r="O123" i="3"/>
  <c r="U122" i="3"/>
  <c r="U121" i="3"/>
  <c r="U120" i="3"/>
  <c r="U119" i="3"/>
  <c r="U118" i="3"/>
  <c r="U117" i="3"/>
  <c r="U116" i="3"/>
  <c r="S115" i="3"/>
  <c r="R115" i="3"/>
  <c r="Q115" i="3"/>
  <c r="P115" i="3"/>
  <c r="O115" i="3"/>
  <c r="N115" i="3"/>
  <c r="U114" i="3"/>
  <c r="U113" i="3"/>
  <c r="S112" i="3"/>
  <c r="R112" i="3"/>
  <c r="Q112" i="3"/>
  <c r="P112" i="3"/>
  <c r="O112" i="3"/>
  <c r="N112" i="3"/>
  <c r="U111" i="3"/>
  <c r="U110" i="3"/>
  <c r="U109" i="3"/>
  <c r="U108" i="3"/>
  <c r="U107" i="3"/>
  <c r="U19" i="3" l="1"/>
  <c r="U112" i="3"/>
  <c r="P106" i="3"/>
  <c r="O106" i="3"/>
  <c r="S106" i="3"/>
  <c r="R106" i="3"/>
  <c r="Q106" i="3"/>
  <c r="U123" i="3"/>
  <c r="U115" i="3"/>
  <c r="N106" i="3"/>
  <c r="N177" i="3" s="1"/>
  <c r="U92" i="3"/>
  <c r="U91" i="3"/>
  <c r="U106" i="3" l="1"/>
  <c r="M85" i="3"/>
  <c r="M84" i="3" l="1"/>
  <c r="M104" i="3" s="1"/>
  <c r="M178" i="3" s="1"/>
  <c r="U90" i="3"/>
  <c r="U88" i="3" l="1"/>
  <c r="U89" i="3"/>
  <c r="U86" i="3"/>
  <c r="T84" i="3" l="1"/>
  <c r="T104" i="3" s="1"/>
  <c r="T178" i="3" s="1"/>
  <c r="U93" i="3"/>
  <c r="U94" i="3"/>
  <c r="U87" i="3"/>
  <c r="U85" i="3" s="1"/>
  <c r="B178" i="3" l="1"/>
  <c r="A178" i="3"/>
  <c r="U176" i="3"/>
  <c r="U175" i="3"/>
  <c r="U174" i="3"/>
  <c r="U173" i="3"/>
  <c r="U172" i="3"/>
  <c r="U171" i="3"/>
  <c r="T170" i="3"/>
  <c r="T169" i="3" s="1"/>
  <c r="S170" i="3"/>
  <c r="S169" i="3" s="1"/>
  <c r="R170" i="3"/>
  <c r="R169" i="3" s="1"/>
  <c r="Q170" i="3"/>
  <c r="Q169" i="3" s="1"/>
  <c r="P170" i="3"/>
  <c r="P169" i="3" s="1"/>
  <c r="U168" i="3"/>
  <c r="U167" i="3"/>
  <c r="U166" i="3"/>
  <c r="U165" i="3"/>
  <c r="U164" i="3"/>
  <c r="T163" i="3"/>
  <c r="T162" i="3" s="1"/>
  <c r="S163" i="3"/>
  <c r="S162" i="3" s="1"/>
  <c r="R163" i="3"/>
  <c r="R162" i="3" s="1"/>
  <c r="Q163" i="3"/>
  <c r="Q162" i="3" s="1"/>
  <c r="P163" i="3"/>
  <c r="P162" i="3" s="1"/>
  <c r="U161" i="3"/>
  <c r="U160" i="3"/>
  <c r="U157" i="3"/>
  <c r="U156" i="3"/>
  <c r="T155" i="3"/>
  <c r="S155" i="3"/>
  <c r="R155" i="3"/>
  <c r="Q155" i="3"/>
  <c r="P155" i="3"/>
  <c r="O155" i="3"/>
  <c r="U154" i="3"/>
  <c r="U153" i="3"/>
  <c r="U152" i="3"/>
  <c r="T151" i="3"/>
  <c r="S151" i="3"/>
  <c r="R151" i="3"/>
  <c r="Q151" i="3"/>
  <c r="P151" i="3"/>
  <c r="O151" i="3"/>
  <c r="U150" i="3"/>
  <c r="U149" i="3"/>
  <c r="U148" i="3"/>
  <c r="T147" i="3"/>
  <c r="S147" i="3"/>
  <c r="R147" i="3"/>
  <c r="Q147" i="3"/>
  <c r="P147" i="3"/>
  <c r="O147" i="3"/>
  <c r="U146" i="3"/>
  <c r="U145" i="3"/>
  <c r="U144" i="3"/>
  <c r="U143" i="3"/>
  <c r="U142" i="3"/>
  <c r="T141" i="3"/>
  <c r="S141" i="3"/>
  <c r="R141" i="3"/>
  <c r="Q141" i="3"/>
  <c r="P141" i="3"/>
  <c r="O141" i="3"/>
  <c r="U82" i="3"/>
  <c r="U81" i="3"/>
  <c r="U80" i="3"/>
  <c r="S79" i="3"/>
  <c r="R79" i="3"/>
  <c r="U78" i="3"/>
  <c r="U77" i="3"/>
  <c r="U76" i="3"/>
  <c r="U75" i="3"/>
  <c r="S74" i="3"/>
  <c r="R74" i="3"/>
  <c r="U73" i="3"/>
  <c r="U72" i="3"/>
  <c r="U71" i="3"/>
  <c r="U70" i="3"/>
  <c r="S69" i="3"/>
  <c r="R69" i="3"/>
  <c r="U68" i="3"/>
  <c r="U67" i="3"/>
  <c r="U66" i="3"/>
  <c r="U65" i="3"/>
  <c r="S64" i="3"/>
  <c r="R64" i="3"/>
  <c r="U63" i="3"/>
  <c r="U62" i="3"/>
  <c r="U61" i="3"/>
  <c r="U60" i="3"/>
  <c r="S59" i="3"/>
  <c r="R59" i="3"/>
  <c r="U58" i="3"/>
  <c r="U56" i="3"/>
  <c r="U55" i="3"/>
  <c r="S54" i="3"/>
  <c r="R54" i="3"/>
  <c r="U53" i="3"/>
  <c r="U52" i="3"/>
  <c r="U51" i="3"/>
  <c r="U50" i="3"/>
  <c r="S49" i="3"/>
  <c r="R49" i="3"/>
  <c r="U48" i="3"/>
  <c r="U47" i="3"/>
  <c r="U46" i="3"/>
  <c r="U45" i="3"/>
  <c r="S44" i="3"/>
  <c r="R44" i="3"/>
  <c r="U43" i="3"/>
  <c r="U42" i="3"/>
  <c r="U41" i="3"/>
  <c r="U40" i="3"/>
  <c r="S39" i="3"/>
  <c r="R39" i="3"/>
  <c r="U38" i="3"/>
  <c r="U37" i="3"/>
  <c r="U36" i="3"/>
  <c r="U35" i="3"/>
  <c r="S34" i="3"/>
  <c r="R34" i="3"/>
  <c r="U33" i="3"/>
  <c r="U32" i="3"/>
  <c r="U31" i="3"/>
  <c r="U30" i="3"/>
  <c r="S29" i="3"/>
  <c r="R29" i="3"/>
  <c r="U28" i="3"/>
  <c r="U27" i="3"/>
  <c r="U26" i="3"/>
  <c r="U25" i="3"/>
  <c r="S24" i="3"/>
  <c r="R24" i="3"/>
  <c r="S85" i="3"/>
  <c r="S84" i="3" s="1"/>
  <c r="R85" i="3"/>
  <c r="R84" i="3" s="1"/>
  <c r="Q85" i="3"/>
  <c r="Q84" i="3" s="1"/>
  <c r="Q104" i="3" s="1"/>
  <c r="P85" i="3"/>
  <c r="P84" i="3" s="1"/>
  <c r="P104" i="3" s="1"/>
  <c r="O85" i="3"/>
  <c r="O84" i="3" s="1"/>
  <c r="O104" i="3" s="1"/>
  <c r="N85" i="3"/>
  <c r="R18" i="3" l="1"/>
  <c r="R104" i="3" s="1"/>
  <c r="S18" i="3"/>
  <c r="S104" i="3" s="1"/>
  <c r="N84" i="3"/>
  <c r="N104" i="3" s="1"/>
  <c r="N178" i="3" s="1"/>
  <c r="U170" i="3"/>
  <c r="U169" i="3" s="1"/>
  <c r="U79" i="3"/>
  <c r="U59" i="3"/>
  <c r="U69" i="3"/>
  <c r="U34" i="3"/>
  <c r="U54" i="3"/>
  <c r="U29" i="3"/>
  <c r="U44" i="3"/>
  <c r="U49" i="3"/>
  <c r="U64" i="3"/>
  <c r="O140" i="3"/>
  <c r="O139" i="3" s="1"/>
  <c r="O177" i="3" s="1"/>
  <c r="O178" i="3" s="1"/>
  <c r="U141" i="3"/>
  <c r="U151" i="3"/>
  <c r="U39" i="3"/>
  <c r="P140" i="3"/>
  <c r="P139" i="3" s="1"/>
  <c r="P177" i="3" s="1"/>
  <c r="P178" i="3" s="1"/>
  <c r="U74" i="3"/>
  <c r="Q140" i="3"/>
  <c r="Q139" i="3" s="1"/>
  <c r="Q177" i="3" s="1"/>
  <c r="Q178" i="3" s="1"/>
  <c r="U24" i="3"/>
  <c r="S140" i="3"/>
  <c r="S139" i="3" s="1"/>
  <c r="S177" i="3" s="1"/>
  <c r="R140" i="3"/>
  <c r="R139" i="3" s="1"/>
  <c r="R177" i="3" s="1"/>
  <c r="R178" i="3" s="1"/>
  <c r="U147" i="3"/>
  <c r="U155" i="3"/>
  <c r="U163" i="3"/>
  <c r="U162" i="3"/>
  <c r="S178" i="3" l="1"/>
  <c r="U18" i="3"/>
  <c r="U84" i="3"/>
  <c r="U139" i="3"/>
  <c r="U177" i="3" s="1"/>
  <c r="U104" i="3" l="1"/>
  <c r="U178" i="3" s="1"/>
</calcChain>
</file>

<file path=xl/sharedStrings.xml><?xml version="1.0" encoding="utf-8"?>
<sst xmlns="http://schemas.openxmlformats.org/spreadsheetml/2006/main" count="532" uniqueCount="221">
  <si>
    <t>№</t>
  </si>
  <si>
    <t>Мем. аудит объектісі (лері)</t>
  </si>
  <si>
    <t>Мем. аудит типі</t>
  </si>
  <si>
    <t>Тексерудің түрі</t>
  </si>
  <si>
    <t>Аудиторлық іс-шараның атауы</t>
  </si>
  <si>
    <t>Мем. аудитор(лар)дың ассистент(тер)ін, басқа да сыртқы мемлекеттік аудит органдарын, Уәкілетті органды, сарапшылар мен мемлекеттік емес аудиторларды тарту бойынша ақпарат</t>
  </si>
  <si>
    <t>Қаржыландыру көзі</t>
  </si>
  <si>
    <t xml:space="preserve">Бюджеттік бағдарламаның әкімшісінің коды </t>
  </si>
  <si>
    <t>Бюджет бағдарламаның нөмірі</t>
  </si>
  <si>
    <t>Бюджеттік бағдарламаның /активтердің атауы</t>
  </si>
  <si>
    <t>2019 жыл</t>
  </si>
  <si>
    <t>2020 жыл</t>
  </si>
  <si>
    <t>2021 жыл</t>
  </si>
  <si>
    <t>Барлығы</t>
  </si>
  <si>
    <t>Дайындық кезеңі</t>
  </si>
  <si>
    <t>Негізгі кезең</t>
  </si>
  <si>
    <t>Қорытынды кезең</t>
  </si>
  <si>
    <t>Тартылады</t>
  </si>
  <si>
    <t>001</t>
  </si>
  <si>
    <t>ЖБ</t>
  </si>
  <si>
    <t>015</t>
  </si>
  <si>
    <t>Жергілікті бюджет қаражаты есебінен</t>
  </si>
  <si>
    <t>Мемлекеттік органның күрделі шығыстары</t>
  </si>
  <si>
    <t>Сыртқы мемлекеттік аудит</t>
  </si>
  <si>
    <t>3</t>
  </si>
  <si>
    <t>1</t>
  </si>
  <si>
    <t>008</t>
  </si>
  <si>
    <t>Республикалық бюджеттен берілетін трансферттер есебiнен</t>
  </si>
  <si>
    <t>2</t>
  </si>
  <si>
    <t>010</t>
  </si>
  <si>
    <t>4</t>
  </si>
  <si>
    <t>5</t>
  </si>
  <si>
    <t>6</t>
  </si>
  <si>
    <t>7</t>
  </si>
  <si>
    <t>8</t>
  </si>
  <si>
    <t>Жиынтығы</t>
  </si>
  <si>
    <t>Республикалық бюджет есебінен</t>
  </si>
  <si>
    <t>Жергілікті бюджет есебінен</t>
  </si>
  <si>
    <t>Медициналық денсаулық сақтау ұйымдарының күрделі шығыстары</t>
  </si>
  <si>
    <t>Жергілікті атқарушы органның шұғыл шығындарға арналған резервінің есебінен іс-шаралар өткізу</t>
  </si>
  <si>
    <t xml:space="preserve">Республикалық бюджеттен берілетін трансферттер есебiнен
 </t>
  </si>
  <si>
    <t>011</t>
  </si>
  <si>
    <t>Республикалық бюджеттен білім беру субвенциялары есебінен</t>
  </si>
  <si>
    <t>Ведомстволық бағыныстағы мемлекеттік мекемелер мен ұйымдардың күрделі шығыстары</t>
  </si>
  <si>
    <t>9</t>
  </si>
  <si>
    <t>10</t>
  </si>
  <si>
    <t>11</t>
  </si>
  <si>
    <t>12</t>
  </si>
  <si>
    <t>13</t>
  </si>
  <si>
    <t>012</t>
  </si>
  <si>
    <t>Коммуналдық меншіктегі су шаруашылығы құрылыстарының жұмыс істеуін қамтамасыз ету</t>
  </si>
  <si>
    <t>Қаржылық есептілікке аудиті</t>
  </si>
  <si>
    <t>Елді мекендерді абаттандыру мен көгалдандыру</t>
  </si>
  <si>
    <t>Ведомстволық бағыныстағы мемлекеттік мекемелерінің және ұйымдарының күрделі шығыстары</t>
  </si>
  <si>
    <t>013</t>
  </si>
  <si>
    <t>Республикалық маңызы бар қала, астана Қазақстан халқы Ассамблеясының қызметін қамтамасыз ету</t>
  </si>
  <si>
    <t xml:space="preserve">Тиімділік аудиті </t>
  </si>
  <si>
    <t>«Shymkent» әлеуметтік - кәсіпкерлік корпорациясы» АҚ</t>
  </si>
  <si>
    <t>"Шымкент қаласының экономика және бюджеттік жоспарлау басқармасы" ММ</t>
  </si>
  <si>
    <t>"Шымкент қаласының қаржы басқармасы" ММ</t>
  </si>
  <si>
    <t>Салықтық әкімшілендірудің тиімділігі, жергілікті бюджетке салық және басқа да міндетті түсімдердің толықтығы мен уақтылығы</t>
  </si>
  <si>
    <t>ЖБ,      РБ</t>
  </si>
  <si>
    <t>2023 жылғы жергілікті бюджеттің шоғырландырылған қаржылық есептілігіне  мемлекеттік аудит жүргізу</t>
  </si>
  <si>
    <t>І-тоқсан 2024 жыл</t>
  </si>
  <si>
    <t>I-ІІ-тоқсан 2024 жыл</t>
  </si>
  <si>
    <t>ІІ-тоқсан 2024 жыл</t>
  </si>
  <si>
    <t>2022  жыл</t>
  </si>
  <si>
    <t>2023 жыл</t>
  </si>
  <si>
    <t>2024          жыл*</t>
  </si>
  <si>
    <t>ІІI-IV тоқсан 2024 жыл</t>
  </si>
  <si>
    <t>IV-тоқсан 2024 жыл</t>
  </si>
  <si>
    <t>І-тоқсан        2024 жыл</t>
  </si>
  <si>
    <t>І-ІІ тоқсан 2024 жыл</t>
  </si>
  <si>
    <t>ІІ тоқсан 2024 жыл</t>
  </si>
  <si>
    <t>Мектепке дейінгі білім беру ұйымдарында мемлекеттік білім беру тапсырысын іске асыру</t>
  </si>
  <si>
    <t>034</t>
  </si>
  <si>
    <t>Балаларға қосымша білім беру</t>
  </si>
  <si>
    <t>024</t>
  </si>
  <si>
    <t>045</t>
  </si>
  <si>
    <t>055</t>
  </si>
  <si>
    <t>Ұлттық қордан кепілдірілген трансферттер есебінен</t>
  </si>
  <si>
    <t>Техникалық және кәсіптік білім беру ұйымдарында мамандар даярлау</t>
  </si>
  <si>
    <t>Шымкент қаласы білім басқармасының "№4 Сайрам балалар саз мектебі "мемлекеттік коммуналдық қазыналық мекемесі</t>
  </si>
  <si>
    <t>Шымкент қаласы білім басқармасының "Балалар  көркемсурет мектебі "мемлекеттік коммуналдық қазыналық мекемесі</t>
  </si>
  <si>
    <t>Шымкент қаласы білім басқармасының "Балалар  өнер мектебі "мемлекеттік коммуналдық қазыналық мекемесі</t>
  </si>
  <si>
    <t>Шымкент қаласы білім басқармасының "Жастардың уақытын тиімді ұйымдастыру орталығы "мемлекеттік коммуналдық қазыналық мекемесі</t>
  </si>
  <si>
    <t xml:space="preserve">Қазақстан Республикасының Ұлттық қорынан берілетін кепілдендірілген трансферт есебінен </t>
  </si>
  <si>
    <t>014</t>
  </si>
  <si>
    <t xml:space="preserve"> №21 "Ертарғын" бөбекжай-бақшасы  МКҚК</t>
  </si>
  <si>
    <t xml:space="preserve">  №24 "Алма" бөбекжай-бақшасы  МКҚК</t>
  </si>
  <si>
    <t xml:space="preserve"> №55  "Самал" бөбекжай-бақшасы  МКҚК</t>
  </si>
  <si>
    <t xml:space="preserve">  №32 "Еркін" балабақшасы  коррекциялық КММ</t>
  </si>
  <si>
    <t xml:space="preserve">Тиімділік аудиті, сәйкестік аудиті </t>
  </si>
  <si>
    <t>ІІ-ІІІ тоқсан 2024 жыл</t>
  </si>
  <si>
    <t xml:space="preserve"> «Білімді ұлт» сапалы білім беру»  ұлттық жобасының іске асырылуына ішінара тиімділік аудитін жүргізу</t>
  </si>
  <si>
    <t>ІІІ-тоқсан 2024 жыл</t>
  </si>
  <si>
    <t>"Шымкент қаласы әкімінің аппараты" ММ</t>
  </si>
  <si>
    <t>Республикалық маңызы бар қала, астана әкімінің қызметін қамтамасыз ету</t>
  </si>
  <si>
    <t xml:space="preserve"> «Қазақстан Республикасының Ұлттық қорынан берілетін кепілдендірілген трансферт есебінен»</t>
  </si>
  <si>
    <t>Жалпыға бірдей әскери міндетті атқару шеңберіндегі іс-шаралар</t>
  </si>
  <si>
    <t>«Аумақтық қорғанысты дайындау және Республикалық маңызы бар қаланың аумақтық қорғанысы»</t>
  </si>
  <si>
    <t>Республикалық маңызы бар қалалар, астана ауқымындағы төтенше жағдайлардың алдын-алу және оларды жою</t>
  </si>
  <si>
    <t>«Жергілікті атқарушы органның қаражаты есебінен соттардың шешімі бойынша жергілікті атқарушы органдардың міндеттемелерін орындау»</t>
  </si>
  <si>
    <t>«Шымкент қаласы әкімдігінің Іс басқармасы» КММ</t>
  </si>
  <si>
    <t>Ведомствалық бағыныстағы мемлекеттік мекемелерінің және ұйымдарының күрделі шығыстары</t>
  </si>
  <si>
    <t>«Қазақстан Республикасы Үкіметінің төтенше жағдайлар резервінің есебінен іс-шаралар өткізу»</t>
  </si>
  <si>
    <t>«Шымкент қаласы әкімі аппаратының мамандандырылған базасы» КММ</t>
  </si>
  <si>
    <t>Республикалық маңызы бар қаланың, астананың жұмылдыру дайындығы және жұмылдыру</t>
  </si>
  <si>
    <t>010-015</t>
  </si>
  <si>
    <t>011-015</t>
  </si>
  <si>
    <t>014-015</t>
  </si>
  <si>
    <t>100-000</t>
  </si>
  <si>
    <t>007-015</t>
  </si>
  <si>
    <t>115-000</t>
  </si>
  <si>
    <t>107-000</t>
  </si>
  <si>
    <t>003-015</t>
  </si>
  <si>
    <t>067-015</t>
  </si>
  <si>
    <t>Республикалық маңызы бар қалалар, астана ауқымындағы  төтенше жағдайлардың алдын-алу және оларды жою</t>
  </si>
  <si>
    <t>Сайлау процесіне қатысушыларды оқыту</t>
  </si>
  <si>
    <t>019-000</t>
  </si>
  <si>
    <t>"Шымкент қаласы бойынша мемлекеттік кірістер департаментінің Әл-Фараби ауданы бойынша мемлекеттік кірістер басқармасы" ММ</t>
  </si>
  <si>
    <t>028-015</t>
  </si>
  <si>
    <t>032-015</t>
  </si>
  <si>
    <t>033-015</t>
  </si>
  <si>
    <t>009-015</t>
  </si>
  <si>
    <t>2018 жыл</t>
  </si>
  <si>
    <t>005-015</t>
  </si>
  <si>
    <t>008-015</t>
  </si>
  <si>
    <t>012-015</t>
  </si>
  <si>
    <t>029-015</t>
  </si>
  <si>
    <t>048-015</t>
  </si>
  <si>
    <t>040-015</t>
  </si>
  <si>
    <t>Коммуналдық шаруашылық дамыту</t>
  </si>
  <si>
    <t>Сумен жабдықтау және су бұру жүйесін дамыту</t>
  </si>
  <si>
    <t>Инженерлік-коммуникациялық инфрақұрылымды жобалау, дамыту және (немесе) жайластыру</t>
  </si>
  <si>
    <t>Жылу-энергетикалық жүйені дамыту</t>
  </si>
  <si>
    <t>Газ тасымалдау жүйесін дамыту</t>
  </si>
  <si>
    <t>Арнайы экономикалық аймақтардың, индустриялық аймақтардың, индустриялық парктердің инфрақұрылымын дамыту</t>
  </si>
  <si>
    <t>371/309</t>
  </si>
  <si>
    <t>069-015</t>
  </si>
  <si>
    <t>017-015</t>
  </si>
  <si>
    <t>013-015</t>
  </si>
  <si>
    <t>015-015</t>
  </si>
  <si>
    <t>030-015</t>
  </si>
  <si>
    <t>035-015</t>
  </si>
  <si>
    <t>038-015</t>
  </si>
  <si>
    <t>039-015</t>
  </si>
  <si>
    <t>021-015</t>
  </si>
  <si>
    <t>"Коммуналдық тұрғын үй қорының тұрғын үйін жобалау және (немесе) салу,  реконструкциялау"</t>
  </si>
  <si>
    <t>Қаланы абаттандыруды  дамыту</t>
  </si>
  <si>
    <t>Мәдениет объектілерін дамыту</t>
  </si>
  <si>
    <t>"Cпорт объектілерін дамыту"</t>
  </si>
  <si>
    <t>"Инженерлік-коммуникациялық инфрақұрылымды жобалау, дамыту және (немесе)  жайластыру"</t>
  </si>
  <si>
    <t>Бастауыш, негізгі орта және жалпы орта білім беру объектілерін салу және реконструкциялау</t>
  </si>
  <si>
    <t>Жұмылдыру дайындығы және төтенше жағдайлар объектілерін дамыту</t>
  </si>
  <si>
    <t>Ауыл шаруашылығы объектілерін дамыту</t>
  </si>
  <si>
    <t>Деңсаулық сақтау объектілерін салу және реконструкциялау</t>
  </si>
  <si>
    <t>Әлеуметтік қамтамасыз ету объектілерін салу және реконструкциялау</t>
  </si>
  <si>
    <t>Қосымша білім беру объектілерін салу және реконструкциялау</t>
  </si>
  <si>
    <t>Жергілікті атқарушы органның борышын өтеу</t>
  </si>
  <si>
    <t>Жергілікті атқарушы органдардың республикалық бюджеттен қарыздар бойынша сыйақылар  мен өзге де төлемдерді төлеу бойынша борышына қызмет көрсету</t>
  </si>
  <si>
    <t>018-015</t>
  </si>
  <si>
    <t>008-025</t>
  </si>
  <si>
    <t>Жергілікті атқарушы органның  жоғары тұрған бюджет алдындағы борышын өтеу</t>
  </si>
  <si>
    <t>Жергілікті атқарушы органдардың борышына қызмет көрсету</t>
  </si>
  <si>
    <t>"Шымкент қаласы білім басқармасы" ММ</t>
  </si>
  <si>
    <t>"Шымкент қаласы ауыл шаруашылығы және ветеринария басқармасы" ММ</t>
  </si>
  <si>
    <t>"Шымкент қаласы жұмыспен қамту және әлеуметтік қорғау басқармасы" ММ</t>
  </si>
  <si>
    <t>"Шымкент қаласы денсаулық сақтау басқармасы" ММ</t>
  </si>
  <si>
    <t>"Шымкент қаласы қалалық жайлы ортаны дамыту басқармасы" ММ</t>
  </si>
  <si>
    <t>"Шымкент қаласы жолаушылар көлігі және автомобиль жолдары басқармасы" ММ</t>
  </si>
  <si>
    <t>"Шымкент қаласы энергетика және инфрақұрылымды дамыту басқармасы" ММ</t>
  </si>
  <si>
    <t>"Шымкент қаласы құрылыс басқармасы" ММ</t>
  </si>
  <si>
    <t>"Су құбыры және канализация басқармасы" МКК</t>
  </si>
  <si>
    <t>"Тұрғын үй Шымкент" ЖШС</t>
  </si>
  <si>
    <t>"Қуатжылуорталық" МКК</t>
  </si>
  <si>
    <t>Шымкент қаласы әкімінің аппаратына және оған бағынысты мекемелеріне бюджеттен бөлінген қаражаттың пайдалану тиімділігіне  аудит жүргізу</t>
  </si>
  <si>
    <t>Шымкент қаласы білім басқармасының «Энергетика және байланыс колледжі» МКҚК</t>
  </si>
  <si>
    <t>Шымкент қаласы білім басқармасының «Манап Өтебаев атындағы жоғары жаңа технологиялар колледжі» МКҚК</t>
  </si>
  <si>
    <t>Шымкент қаласы білім басқармасының «Политехникалық колледжі» МКҚК</t>
  </si>
  <si>
    <t>Мемлекеттік, мемлекет кепілдік берген борыштың, сондай-ақ жекелеген квазимемлекеттік сектор субъектілері борышының басқарылу тиімділігіне мемлекеттік аудит жүргізу</t>
  </si>
  <si>
    <t>"Тұрғын үй  басқармасы" ММ</t>
  </si>
  <si>
    <t>үстеме</t>
  </si>
  <si>
    <t>081-013</t>
  </si>
  <si>
    <t>012-005</t>
  </si>
  <si>
    <t>383/307</t>
  </si>
  <si>
    <t>Кондоминиум объектілерінің ортақ мүлкіне күрделі жөндеу жүргізуге кредит беру</t>
  </si>
  <si>
    <t>Коммуналдық тұрғын үй қорының тұрғын үйін жобалау және (немесе) салу,  реконструкциялау</t>
  </si>
  <si>
    <t>Құрылыс басқармасы ММ</t>
  </si>
  <si>
    <t>қарыз қаражаты</t>
  </si>
  <si>
    <t>өткен жылдар үшін, 2018 жылдан бұрын</t>
  </si>
  <si>
    <r>
      <t xml:space="preserve">Аудиторлық іс-шара бойынша мерзімдер </t>
    </r>
    <r>
      <rPr>
        <i/>
        <sz val="14"/>
        <rFont val="Times New Roman"/>
        <family val="1"/>
        <charset val="204"/>
      </rPr>
      <t>(тоқсандарға бөле отырып көрсетіледі)</t>
    </r>
  </si>
  <si>
    <r>
      <t xml:space="preserve">Мемлекеттік аудитпен қамтылатын бюджет қаражатының және активтердің жоспарланған сомалары бойынша болжам, жылдар бөлінісінде (млн. теңге)                                                                                                                                                                               </t>
    </r>
    <r>
      <rPr>
        <i/>
        <sz val="14"/>
        <rFont val="Times New Roman"/>
        <family val="1"/>
        <charset val="204"/>
      </rPr>
      <t>(өзгерістер болған жағдайда түзетуге жатпайды)</t>
    </r>
  </si>
  <si>
    <t>"Қалалық жайлы ортаны дамыту басқармасы" ММ</t>
  </si>
  <si>
    <t>Шымкент қаласының Еңбекші ауданы әкімінің аппараты ММ</t>
  </si>
  <si>
    <t>Шымкент қаласының Туран ауданы әкімінің аппараты ММ</t>
  </si>
  <si>
    <t>Шымкент қаласының коммуналдық меншігіндегі  акциялардың  мемлекеттік пакетіне берілетін дивидендтер түсетін түсімдердің толықтығы мен уақтылығы</t>
  </si>
  <si>
    <t>Шымкент қаласы білім басқармасының «Оңалту орталығы» КММ</t>
  </si>
  <si>
    <t>Шымкент қаласы бюджетін 2023 жылға  жоспарлау барысында бюджет заңнамасының сақталуына және 2021-2025 жылдарға арналған даму бағдарламасының іске асырылуына аудит жүргізу</t>
  </si>
  <si>
    <t>Көлік инфрақұрылымын дамыту</t>
  </si>
  <si>
    <t>Елді-мекендер көшелеріндегі автомобиль жолдарын күрделі және орташа жөндеу</t>
  </si>
  <si>
    <t>ІI-III тоқсан 2024 жыл</t>
  </si>
  <si>
    <t>I-тоқсан 2025 жыл</t>
  </si>
  <si>
    <t>«Аэропорт Шымкент» АҚ</t>
  </si>
  <si>
    <t>Шымкент қаласы бойынша тексеру комиссиясының мемлекеттік аудит объектілерінің 2024 жылға арналған тізбесі</t>
  </si>
  <si>
    <t>РБ</t>
  </si>
  <si>
    <t>субв</t>
  </si>
  <si>
    <t>ҰҚ</t>
  </si>
  <si>
    <t>Жобалау-сметалық құжаттамалады әзірлеуге және іске асырауға бөлінген бюджет қаражатын жоспарлау мен пайдалануға мемтекеттік аудит іс-шарасын жүргізу</t>
  </si>
  <si>
    <t>ІІІ тоқсан 2024 жыл</t>
  </si>
  <si>
    <t>ІІІ-IV тоқсан 2024 жыл</t>
  </si>
  <si>
    <t>ІІ-ІІІ тоқсан              2024 жыл</t>
  </si>
  <si>
    <t>Шымкент қаласы білім басқармасының «Ә.Қастеев атындағы өнер және дизайн колледжі» МКҚК</t>
  </si>
  <si>
    <t>Шымкент қаласы бойынша тексеру комиссиясы төрағасының  2024 жылғы                                          «20» маусымдағы №44-н/қ бұйрығына                                                                                                                                                                                               1-қосымша</t>
  </si>
  <si>
    <t>"Шымкент қаласы мәслихатының аппараты" ММ</t>
  </si>
  <si>
    <t>ІІ-ІІІ-тоқсан 2024 жыл</t>
  </si>
  <si>
    <t>Мәслихаттар депутаттары қызметінің тиімділігін арттыру</t>
  </si>
  <si>
    <t>005</t>
  </si>
  <si>
    <t>Республикалық маңызы бар қала, астана мәслихаттарының қызметін қамтамасыз ету</t>
  </si>
  <si>
    <t xml:space="preserve">Шымкент қалалық мәслихатына бюджеттен бөлінген қаржылардың мақсатына сай пайдалануына мемлекеттік аудит жүргізу </t>
  </si>
  <si>
    <t xml:space="preserve">Сәйкестік аудиті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</si>
</sst>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#,##0.0\ _₽"/>
    <numFmt numFmtId="166" formatCode="0.000"/>
    <numFmt numFmtId="167" formatCode="#,##0.0"/>
    <numFmt numFmtId="168" formatCode="#,##0\ _₽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</font>
    <font>
      <sz val="11"/>
      <color indexed="8"/>
      <name val="Calibri"/>
      <family val="2"/>
      <charset val="204"/>
    </font>
    <font>
      <b/>
      <sz val="18"/>
      <color theme="3"/>
      <name val="Calibri Light"/>
      <family val="2"/>
      <charset val="204"/>
      <scheme val="major"/>
    </font>
    <font>
      <b/>
      <sz val="14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</borders>
  <cellStyleXfs count="119">
    <xf numFmtId="0" fontId="0" fillId="0" borderId="0"/>
    <xf numFmtId="0" fontId="4" fillId="0" borderId="0"/>
    <xf numFmtId="0" fontId="3" fillId="0" borderId="0"/>
    <xf numFmtId="0" fontId="2" fillId="0" borderId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14" applyNumberFormat="0" applyAlignment="0" applyProtection="0"/>
    <xf numFmtId="0" fontId="15" fillId="10" borderId="15" applyNumberFormat="0" applyAlignment="0" applyProtection="0"/>
    <xf numFmtId="0" fontId="16" fillId="10" borderId="14" applyNumberFormat="0" applyAlignment="0" applyProtection="0"/>
    <xf numFmtId="0" fontId="17" fillId="0" borderId="16" applyNumberFormat="0" applyFill="0" applyAlignment="0" applyProtection="0"/>
    <xf numFmtId="0" fontId="18" fillId="11" borderId="17" applyNumberFormat="0" applyAlignment="0" applyProtection="0"/>
    <xf numFmtId="0" fontId="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0" borderId="0"/>
    <xf numFmtId="0" fontId="1" fillId="0" borderId="0"/>
    <xf numFmtId="0" fontId="24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12" borderId="18" applyNumberFormat="0" applyFont="0" applyAlignment="0" applyProtection="0"/>
    <xf numFmtId="0" fontId="23" fillId="12" borderId="18" applyNumberFormat="0" applyFont="0" applyAlignment="0" applyProtection="0"/>
    <xf numFmtId="0" fontId="23" fillId="12" borderId="18" applyNumberFormat="0" applyFont="0" applyAlignment="0" applyProtection="0"/>
  </cellStyleXfs>
  <cellXfs count="255">
    <xf numFmtId="0" fontId="0" fillId="0" borderId="0" xfId="0"/>
    <xf numFmtId="0" fontId="6" fillId="0" borderId="0" xfId="0" applyFont="1"/>
    <xf numFmtId="49" fontId="5" fillId="0" borderId="0" xfId="0" applyNumberFormat="1" applyFont="1" applyAlignment="1">
      <alignment horizontal="center" vertical="center"/>
    </xf>
    <xf numFmtId="0" fontId="25" fillId="0" borderId="0" xfId="0" applyFont="1"/>
    <xf numFmtId="0" fontId="6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26" fillId="0" borderId="0" xfId="0" applyNumberFormat="1" applyFont="1" applyAlignment="1">
      <alignment vertical="center"/>
    </xf>
    <xf numFmtId="164" fontId="2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"/>
    </xf>
    <xf numFmtId="0" fontId="28" fillId="0" borderId="0" xfId="0" applyFont="1"/>
    <xf numFmtId="49" fontId="6" fillId="0" borderId="0" xfId="0" applyNumberFormat="1" applyFont="1"/>
    <xf numFmtId="164" fontId="28" fillId="0" borderId="0" xfId="0" applyNumberFormat="1" applyFont="1"/>
    <xf numFmtId="164" fontId="28" fillId="0" borderId="0" xfId="0" applyNumberFormat="1" applyFont="1" applyAlignment="1">
      <alignment horizontal="center" vertical="center"/>
    </xf>
    <xf numFmtId="164" fontId="28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>
      <alignment horizontal="left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shrinkToFit="1"/>
    </xf>
    <xf numFmtId="164" fontId="6" fillId="0" borderId="0" xfId="0" applyNumberFormat="1" applyFont="1"/>
    <xf numFmtId="0" fontId="5" fillId="2" borderId="4" xfId="0" applyFont="1" applyFill="1" applyBorder="1" applyAlignment="1">
      <alignment horizontal="center" vertical="center" wrapText="1" shrinkToFit="1"/>
    </xf>
    <xf numFmtId="165" fontId="2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26" fillId="0" borderId="7" xfId="0" applyNumberFormat="1" applyFont="1" applyBorder="1" applyAlignment="1">
      <alignment vertical="center"/>
    </xf>
    <xf numFmtId="164" fontId="26" fillId="0" borderId="1" xfId="0" applyNumberFormat="1" applyFont="1" applyBorder="1" applyAlignment="1">
      <alignment vertical="center"/>
    </xf>
    <xf numFmtId="164" fontId="26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26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26" fillId="0" borderId="2" xfId="0" applyNumberFormat="1" applyFont="1" applyFill="1" applyBorder="1"/>
    <xf numFmtId="0" fontId="5" fillId="0" borderId="2" xfId="0" applyFont="1" applyFill="1" applyBorder="1" applyAlignment="1">
      <alignment vertical="center" wrapText="1"/>
    </xf>
    <xf numFmtId="164" fontId="5" fillId="0" borderId="2" xfId="0" applyNumberFormat="1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164" fontId="28" fillId="4" borderId="0" xfId="0" applyNumberFormat="1" applyFont="1" applyFill="1"/>
    <xf numFmtId="0" fontId="28" fillId="4" borderId="0" xfId="0" applyFont="1" applyFill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vertical="center" wrapText="1"/>
    </xf>
    <xf numFmtId="164" fontId="5" fillId="5" borderId="1" xfId="0" applyNumberFormat="1" applyFont="1" applyFill="1" applyBorder="1" applyAlignment="1">
      <alignment vertical="center" wrapText="1"/>
    </xf>
    <xf numFmtId="164" fontId="28" fillId="2" borderId="0" xfId="0" applyNumberFormat="1" applyFont="1" applyFill="1"/>
    <xf numFmtId="166" fontId="28" fillId="2" borderId="0" xfId="0" applyNumberFormat="1" applyFont="1" applyFill="1"/>
    <xf numFmtId="0" fontId="28" fillId="2" borderId="0" xfId="0" applyFont="1" applyFill="1"/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 wrapText="1" shrinkToFit="1"/>
    </xf>
    <xf numFmtId="164" fontId="26" fillId="2" borderId="1" xfId="0" applyNumberFormat="1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25" fillId="0" borderId="0" xfId="0" applyNumberFormat="1" applyFont="1"/>
    <xf numFmtId="166" fontId="25" fillId="0" borderId="0" xfId="0" applyNumberFormat="1" applyFont="1"/>
    <xf numFmtId="49" fontId="5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166" fontId="6" fillId="0" borderId="0" xfId="0" applyNumberFormat="1" applyFont="1"/>
    <xf numFmtId="164" fontId="26" fillId="2" borderId="1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49" fontId="25" fillId="2" borderId="1" xfId="0" applyNumberFormat="1" applyFont="1" applyFill="1" applyBorder="1" applyAlignment="1">
      <alignment vertical="center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164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>
      <alignment horizontal="center" wrapText="1"/>
    </xf>
    <xf numFmtId="164" fontId="25" fillId="2" borderId="0" xfId="0" applyNumberFormat="1" applyFont="1" applyFill="1"/>
    <xf numFmtId="166" fontId="25" fillId="2" borderId="0" xfId="0" applyNumberFormat="1" applyFont="1" applyFill="1"/>
    <xf numFmtId="0" fontId="25" fillId="2" borderId="0" xfId="0" applyFont="1" applyFill="1"/>
    <xf numFmtId="164" fontId="5" fillId="19" borderId="1" xfId="0" applyNumberFormat="1" applyFont="1" applyFill="1" applyBorder="1" applyAlignment="1">
      <alignment horizontal="center" vertical="center" wrapText="1"/>
    </xf>
    <xf numFmtId="164" fontId="6" fillId="19" borderId="0" xfId="0" applyNumberFormat="1" applyFont="1" applyFill="1" applyAlignment="1">
      <alignment vertical="center"/>
    </xf>
    <xf numFmtId="166" fontId="6" fillId="19" borderId="0" xfId="0" applyNumberFormat="1" applyFont="1" applyFill="1" applyAlignment="1">
      <alignment vertical="center"/>
    </xf>
    <xf numFmtId="0" fontId="6" fillId="19" borderId="0" xfId="0" applyFont="1" applyFill="1" applyAlignment="1">
      <alignment vertical="center"/>
    </xf>
    <xf numFmtId="0" fontId="26" fillId="2" borderId="1" xfId="0" applyFont="1" applyFill="1" applyBorder="1" applyAlignment="1">
      <alignment horizontal="center" wrapText="1"/>
    </xf>
    <xf numFmtId="0" fontId="26" fillId="2" borderId="3" xfId="0" applyFont="1" applyFill="1" applyBorder="1" applyAlignment="1">
      <alignment horizontal="left" vertical="center" wrapText="1"/>
    </xf>
    <xf numFmtId="164" fontId="26" fillId="2" borderId="3" xfId="0" applyNumberFormat="1" applyFont="1" applyFill="1" applyBorder="1" applyAlignment="1">
      <alignment horizontal="left" vertical="center" wrapText="1"/>
    </xf>
    <xf numFmtId="164" fontId="6" fillId="2" borderId="0" xfId="0" applyNumberFormat="1" applyFont="1" applyFill="1"/>
    <xf numFmtId="166" fontId="6" fillId="2" borderId="0" xfId="0" applyNumberFormat="1" applyFont="1" applyFill="1"/>
    <xf numFmtId="0" fontId="6" fillId="2" borderId="0" xfId="0" applyFont="1" applyFill="1"/>
    <xf numFmtId="164" fontId="26" fillId="2" borderId="1" xfId="0" applyNumberFormat="1" applyFont="1" applyFill="1" applyBorder="1" applyAlignment="1">
      <alignment horizontal="center" wrapText="1"/>
    </xf>
    <xf numFmtId="164" fontId="26" fillId="0" borderId="2" xfId="0" applyNumberFormat="1" applyFont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left" vertical="center" wrapText="1"/>
    </xf>
    <xf numFmtId="164" fontId="26" fillId="2" borderId="1" xfId="0" applyNumberFormat="1" applyFont="1" applyFill="1" applyBorder="1" applyAlignment="1">
      <alignment horizontal="left" vertical="center" wrapText="1"/>
    </xf>
    <xf numFmtId="0" fontId="26" fillId="2" borderId="1" xfId="0" applyNumberFormat="1" applyFont="1" applyFill="1" applyBorder="1" applyAlignment="1">
      <alignment horizontal="left" vertical="center"/>
    </xf>
    <xf numFmtId="164" fontId="26" fillId="2" borderId="1" xfId="0" applyNumberFormat="1" applyFont="1" applyFill="1" applyBorder="1" applyAlignment="1">
      <alignment horizontal="left" vertical="center"/>
    </xf>
    <xf numFmtId="164" fontId="26" fillId="2" borderId="1" xfId="0" applyNumberFormat="1" applyFont="1" applyFill="1" applyBorder="1" applyAlignment="1">
      <alignment horizontal="center" vertical="center"/>
    </xf>
    <xf numFmtId="166" fontId="6" fillId="0" borderId="0" xfId="0" applyNumberFormat="1" applyFont="1" applyAlignment="1">
      <alignment vertical="center"/>
    </xf>
    <xf numFmtId="0" fontId="26" fillId="2" borderId="1" xfId="0" applyFont="1" applyFill="1" applyBorder="1" applyAlignment="1">
      <alignment horizontal="left" vertical="center" wrapText="1"/>
    </xf>
    <xf numFmtId="164" fontId="26" fillId="2" borderId="2" xfId="0" applyNumberFormat="1" applyFont="1" applyFill="1" applyBorder="1" applyAlignment="1">
      <alignment horizontal="left" vertical="center" wrapText="1"/>
    </xf>
    <xf numFmtId="164" fontId="26" fillId="2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26" fillId="2" borderId="6" xfId="0" applyNumberFormat="1" applyFont="1" applyFill="1" applyBorder="1" applyAlignment="1">
      <alignment horizontal="center" vertical="center" wrapText="1"/>
    </xf>
    <xf numFmtId="164" fontId="26" fillId="2" borderId="7" xfId="25" applyNumberFormat="1" applyFont="1" applyFill="1" applyBorder="1" applyAlignment="1">
      <alignment horizontal="center" vertical="center" wrapText="1"/>
    </xf>
    <xf numFmtId="165" fontId="26" fillId="5" borderId="1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49" fontId="26" fillId="5" borderId="1" xfId="0" applyNumberFormat="1" applyFont="1" applyFill="1" applyBorder="1" applyAlignment="1">
      <alignment horizontal="center" vertical="center" wrapText="1" shrinkToFit="1"/>
    </xf>
    <xf numFmtId="0" fontId="26" fillId="5" borderId="1" xfId="0" applyFont="1" applyFill="1" applyBorder="1" applyAlignment="1">
      <alignment horizontal="left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5" fillId="5" borderId="8" xfId="0" applyNumberFormat="1" applyFont="1" applyFill="1" applyBorder="1" applyAlignment="1">
      <alignment horizontal="center" vertical="center" wrapText="1" shrinkToFit="1"/>
    </xf>
    <xf numFmtId="164" fontId="28" fillId="5" borderId="0" xfId="0" applyNumberFormat="1" applyFont="1" applyFill="1"/>
    <xf numFmtId="166" fontId="28" fillId="5" borderId="0" xfId="0" applyNumberFormat="1" applyFont="1" applyFill="1"/>
    <xf numFmtId="0" fontId="28" fillId="5" borderId="0" xfId="0" applyFont="1" applyFill="1"/>
    <xf numFmtId="165" fontId="26" fillId="19" borderId="1" xfId="0" applyNumberFormat="1" applyFont="1" applyFill="1" applyBorder="1" applyAlignment="1">
      <alignment horizontal="center" vertical="center"/>
    </xf>
    <xf numFmtId="0" fontId="26" fillId="19" borderId="1" xfId="0" applyFont="1" applyFill="1" applyBorder="1" applyAlignment="1">
      <alignment horizontal="left" vertical="center" wrapText="1"/>
    </xf>
    <xf numFmtId="164" fontId="26" fillId="19" borderId="1" xfId="0" applyNumberFormat="1" applyFont="1" applyFill="1" applyBorder="1" applyAlignment="1">
      <alignment horizontal="left" vertical="center" wrapText="1"/>
    </xf>
    <xf numFmtId="164" fontId="26" fillId="19" borderId="1" xfId="0" applyNumberFormat="1" applyFont="1" applyFill="1" applyBorder="1" applyAlignment="1">
      <alignment horizontal="center" vertical="center" wrapText="1" shrinkToFit="1"/>
    </xf>
    <xf numFmtId="164" fontId="28" fillId="19" borderId="0" xfId="0" applyNumberFormat="1" applyFont="1" applyFill="1"/>
    <xf numFmtId="166" fontId="28" fillId="19" borderId="0" xfId="0" applyNumberFormat="1" applyFont="1" applyFill="1"/>
    <xf numFmtId="0" fontId="28" fillId="19" borderId="0" xfId="0" applyFont="1" applyFill="1"/>
    <xf numFmtId="165" fontId="5" fillId="2" borderId="1" xfId="0" applyNumberFormat="1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 wrapText="1" shrinkToFit="1"/>
    </xf>
    <xf numFmtId="164" fontId="26" fillId="2" borderId="1" xfId="0" applyNumberFormat="1" applyFont="1" applyFill="1" applyBorder="1" applyAlignment="1">
      <alignment horizontal="center" vertical="center" wrapText="1" shrinkToFit="1"/>
    </xf>
    <xf numFmtId="164" fontId="26" fillId="0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 applyProtection="1">
      <alignment vertical="center" wrapText="1"/>
      <protection locked="0"/>
    </xf>
    <xf numFmtId="164" fontId="26" fillId="2" borderId="1" xfId="0" applyNumberFormat="1" applyFont="1" applyFill="1" applyBorder="1" applyAlignment="1" applyProtection="1">
      <alignment vertical="center" wrapText="1"/>
      <protection locked="0"/>
    </xf>
    <xf numFmtId="3" fontId="26" fillId="2" borderId="1" xfId="0" applyNumberFormat="1" applyFont="1" applyFill="1" applyBorder="1" applyAlignment="1">
      <alignment horizontal="center" vertical="center" wrapText="1"/>
    </xf>
    <xf numFmtId="167" fontId="26" fillId="2" borderId="1" xfId="110" applyNumberFormat="1" applyFont="1" applyFill="1" applyBorder="1" applyAlignment="1">
      <alignment horizontal="center" vertical="center"/>
    </xf>
    <xf numFmtId="167" fontId="26" fillId="2" borderId="2" xfId="0" applyNumberFormat="1" applyFont="1" applyFill="1" applyBorder="1" applyAlignment="1">
      <alignment horizontal="left" vertical="center" wrapText="1"/>
    </xf>
    <xf numFmtId="167" fontId="26" fillId="2" borderId="1" xfId="110" applyNumberFormat="1" applyFont="1" applyFill="1" applyBorder="1" applyAlignment="1">
      <alignment horizontal="center" vertical="center" wrapText="1"/>
    </xf>
    <xf numFmtId="167" fontId="26" fillId="2" borderId="2" xfId="110" applyNumberFormat="1" applyFont="1" applyFill="1" applyBorder="1" applyAlignment="1">
      <alignment horizontal="left" vertical="center" wrapText="1"/>
    </xf>
    <xf numFmtId="164" fontId="26" fillId="2" borderId="2" xfId="110" applyNumberFormat="1" applyFont="1" applyFill="1" applyBorder="1" applyAlignment="1">
      <alignment horizontal="left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168" fontId="5" fillId="2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Border="1" applyAlignment="1">
      <alignment vertical="center"/>
    </xf>
    <xf numFmtId="164" fontId="25" fillId="0" borderId="3" xfId="0" applyNumberFormat="1" applyFont="1" applyBorder="1" applyAlignment="1">
      <alignment vertical="center"/>
    </xf>
    <xf numFmtId="164" fontId="25" fillId="0" borderId="1" xfId="0" applyNumberFormat="1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164" fontId="28" fillId="20" borderId="0" xfId="0" applyNumberFormat="1" applyFont="1" applyFill="1"/>
    <xf numFmtId="166" fontId="28" fillId="20" borderId="0" xfId="0" applyNumberFormat="1" applyFont="1" applyFill="1"/>
    <xf numFmtId="0" fontId="28" fillId="20" borderId="0" xfId="0" applyFont="1" applyFill="1"/>
    <xf numFmtId="0" fontId="5" fillId="2" borderId="21" xfId="0" applyFont="1" applyFill="1" applyBorder="1" applyAlignment="1">
      <alignment horizontal="center" vertical="center" wrapText="1" shrinkToFit="1"/>
    </xf>
    <xf numFmtId="0" fontId="26" fillId="0" borderId="2" xfId="0" applyFont="1" applyFill="1" applyBorder="1" applyAlignment="1">
      <alignment horizontal="center" vertical="center" wrapText="1"/>
    </xf>
    <xf numFmtId="49" fontId="26" fillId="19" borderId="1" xfId="0" applyNumberFormat="1" applyFont="1" applyFill="1" applyBorder="1" applyAlignment="1">
      <alignment horizontal="center" vertical="center" wrapText="1"/>
    </xf>
    <xf numFmtId="0" fontId="26" fillId="19" borderId="1" xfId="0" applyFont="1" applyFill="1" applyBorder="1" applyAlignment="1">
      <alignment horizontal="center" vertical="center" wrapText="1"/>
    </xf>
    <xf numFmtId="164" fontId="26" fillId="19" borderId="1" xfId="0" applyNumberFormat="1" applyFont="1" applyFill="1" applyBorder="1" applyAlignment="1">
      <alignment horizontal="center" vertical="center" wrapText="1"/>
    </xf>
    <xf numFmtId="164" fontId="26" fillId="19" borderId="1" xfId="0" applyNumberFormat="1" applyFont="1" applyFill="1" applyBorder="1" applyAlignment="1">
      <alignment vertical="center" wrapText="1"/>
    </xf>
    <xf numFmtId="0" fontId="26" fillId="19" borderId="1" xfId="0" applyFont="1" applyFill="1" applyBorder="1" applyAlignment="1">
      <alignment vertical="center" wrapText="1"/>
    </xf>
    <xf numFmtId="0" fontId="26" fillId="2" borderId="4" xfId="0" applyFont="1" applyFill="1" applyBorder="1" applyAlignment="1">
      <alignment horizontal="left" vertical="center" wrapText="1"/>
    </xf>
    <xf numFmtId="49" fontId="26" fillId="19" borderId="20" xfId="26" applyNumberFormat="1" applyFont="1" applyFill="1" applyBorder="1" applyAlignment="1" applyProtection="1">
      <alignment horizontal="center" vertical="center" wrapText="1" shrinkToFit="1"/>
    </xf>
    <xf numFmtId="3" fontId="26" fillId="19" borderId="1" xfId="0" applyNumberFormat="1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/>
    </xf>
    <xf numFmtId="167" fontId="26" fillId="2" borderId="1" xfId="0" applyNumberFormat="1" applyFont="1" applyFill="1" applyBorder="1" applyAlignment="1">
      <alignment horizontal="left" vertical="center" wrapText="1"/>
    </xf>
    <xf numFmtId="167" fontId="26" fillId="2" borderId="2" xfId="0" applyNumberFormat="1" applyFont="1" applyFill="1" applyBorder="1" applyAlignment="1">
      <alignment horizontal="left" wrapText="1"/>
    </xf>
    <xf numFmtId="164" fontId="26" fillId="2" borderId="2" xfId="0" applyNumberFormat="1" applyFont="1" applyFill="1" applyBorder="1" applyAlignment="1">
      <alignment horizontal="left" wrapText="1"/>
    </xf>
    <xf numFmtId="49" fontId="26" fillId="19" borderId="1" xfId="0" applyNumberFormat="1" applyFont="1" applyFill="1" applyBorder="1" applyAlignment="1">
      <alignment horizontal="center" vertical="center" wrapText="1" shrinkToFit="1"/>
    </xf>
    <xf numFmtId="49" fontId="26" fillId="2" borderId="1" xfId="110" applyNumberFormat="1" applyFont="1" applyFill="1" applyBorder="1" applyAlignment="1">
      <alignment horizontal="center" vertical="center" wrapText="1"/>
    </xf>
    <xf numFmtId="3" fontId="26" fillId="2" borderId="1" xfId="110" applyNumberFormat="1" applyFont="1" applyFill="1" applyBorder="1" applyAlignment="1">
      <alignment horizontal="left" vertical="center" wrapText="1"/>
    </xf>
    <xf numFmtId="164" fontId="26" fillId="2" borderId="1" xfId="110" applyNumberFormat="1" applyFont="1" applyFill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/>
    </xf>
    <xf numFmtId="0" fontId="25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2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26" fillId="0" borderId="0" xfId="0" applyNumberFormat="1" applyFont="1" applyBorder="1" applyAlignment="1">
      <alignment vertical="center"/>
    </xf>
    <xf numFmtId="164" fontId="26" fillId="0" borderId="0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6" fillId="2" borderId="0" xfId="1" applyNumberFormat="1" applyFont="1" applyFill="1" applyBorder="1" applyAlignment="1" applyProtection="1">
      <alignment horizontal="left" vertical="center" wrapText="1"/>
    </xf>
    <xf numFmtId="0" fontId="26" fillId="2" borderId="0" xfId="1" applyNumberFormat="1" applyFont="1" applyFill="1" applyBorder="1" applyAlignment="1" applyProtection="1">
      <alignment vertical="center" wrapText="1"/>
    </xf>
    <xf numFmtId="0" fontId="5" fillId="20" borderId="1" xfId="0" applyFont="1" applyFill="1" applyBorder="1" applyAlignment="1">
      <alignment vertical="center" wrapText="1"/>
    </xf>
    <xf numFmtId="0" fontId="5" fillId="20" borderId="1" xfId="0" applyFont="1" applyFill="1" applyBorder="1" applyAlignment="1">
      <alignment horizontal="center" vertical="center" wrapText="1"/>
    </xf>
    <xf numFmtId="165" fontId="26" fillId="20" borderId="1" xfId="0" applyNumberFormat="1" applyFont="1" applyFill="1" applyBorder="1" applyAlignment="1">
      <alignment horizontal="center" vertical="center"/>
    </xf>
    <xf numFmtId="3" fontId="5" fillId="20" borderId="1" xfId="0" applyNumberFormat="1" applyFont="1" applyFill="1" applyBorder="1" applyAlignment="1">
      <alignment horizontal="center" vertical="center" wrapText="1"/>
    </xf>
    <xf numFmtId="49" fontId="26" fillId="20" borderId="1" xfId="0" applyNumberFormat="1" applyFont="1" applyFill="1" applyBorder="1" applyAlignment="1">
      <alignment horizontal="center" vertical="center" wrapText="1"/>
    </xf>
    <xf numFmtId="0" fontId="26" fillId="20" borderId="1" xfId="0" applyFont="1" applyFill="1" applyBorder="1" applyAlignment="1">
      <alignment horizontal="left" vertical="center" wrapText="1"/>
    </xf>
    <xf numFmtId="164" fontId="5" fillId="20" borderId="1" xfId="0" applyNumberFormat="1" applyFont="1" applyFill="1" applyBorder="1" applyAlignment="1">
      <alignment horizontal="center" vertical="center" wrapText="1"/>
    </xf>
    <xf numFmtId="164" fontId="5" fillId="20" borderId="1" xfId="0" applyNumberFormat="1" applyFont="1" applyFill="1" applyBorder="1" applyAlignment="1">
      <alignment horizontal="center" vertical="center" wrapText="1" shrinkToFit="1"/>
    </xf>
    <xf numFmtId="0" fontId="28" fillId="0" borderId="0" xfId="0" applyFont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0" fontId="5" fillId="19" borderId="1" xfId="0" applyFont="1" applyFill="1" applyBorder="1" applyAlignment="1">
      <alignment vertical="center" wrapText="1"/>
    </xf>
    <xf numFmtId="49" fontId="5" fillId="19" borderId="20" xfId="26" applyNumberFormat="1" applyFont="1" applyFill="1" applyBorder="1" applyAlignment="1" applyProtection="1">
      <alignment horizontal="center" vertical="center" wrapText="1" shrinkToFit="1"/>
    </xf>
    <xf numFmtId="165" fontId="5" fillId="19" borderId="1" xfId="0" applyNumberFormat="1" applyFont="1" applyFill="1" applyBorder="1" applyAlignment="1">
      <alignment horizontal="center" vertical="center"/>
    </xf>
    <xf numFmtId="3" fontId="5" fillId="19" borderId="1" xfId="0" applyNumberFormat="1" applyFont="1" applyFill="1" applyBorder="1" applyAlignment="1">
      <alignment horizontal="center" vertical="center" wrapText="1"/>
    </xf>
    <xf numFmtId="49" fontId="5" fillId="19" borderId="1" xfId="0" applyNumberFormat="1" applyFont="1" applyFill="1" applyBorder="1" applyAlignment="1">
      <alignment horizontal="center" vertical="center" wrapText="1"/>
    </xf>
    <xf numFmtId="0" fontId="5" fillId="19" borderId="1" xfId="0" applyFont="1" applyFill="1" applyBorder="1" applyAlignment="1">
      <alignment horizontal="left" vertical="center" wrapText="1"/>
    </xf>
    <xf numFmtId="164" fontId="5" fillId="19" borderId="1" xfId="0" applyNumberFormat="1" applyFont="1" applyFill="1" applyBorder="1" applyAlignment="1">
      <alignment horizontal="left" vertical="center" wrapText="1"/>
    </xf>
    <xf numFmtId="164" fontId="5" fillId="19" borderId="1" xfId="0" applyNumberFormat="1" applyFont="1" applyFill="1" applyBorder="1" applyAlignment="1">
      <alignment horizontal="center" vertical="center" wrapText="1" shrinkToFit="1"/>
    </xf>
    <xf numFmtId="164" fontId="27" fillId="19" borderId="0" xfId="0" applyNumberFormat="1" applyFont="1" applyFill="1"/>
    <xf numFmtId="166" fontId="27" fillId="19" borderId="0" xfId="0" applyNumberFormat="1" applyFont="1" applyFill="1"/>
    <xf numFmtId="0" fontId="27" fillId="19" borderId="0" xfId="0" applyFont="1" applyFill="1"/>
    <xf numFmtId="49" fontId="26" fillId="2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/>
    </xf>
    <xf numFmtId="49" fontId="26" fillId="2" borderId="2" xfId="0" applyNumberFormat="1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left" vertical="center" wrapText="1"/>
    </xf>
    <xf numFmtId="0" fontId="26" fillId="2" borderId="21" xfId="0" applyFont="1" applyFill="1" applyBorder="1" applyAlignment="1">
      <alignment horizontal="center" vertical="center" wrapText="1"/>
    </xf>
    <xf numFmtId="49" fontId="26" fillId="2" borderId="4" xfId="0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164" fontId="26" fillId="2" borderId="4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/>
    <xf numFmtId="166" fontId="6" fillId="0" borderId="1" xfId="0" applyNumberFormat="1" applyFont="1" applyBorder="1"/>
    <xf numFmtId="0" fontId="6" fillId="0" borderId="1" xfId="0" applyFont="1" applyBorder="1"/>
    <xf numFmtId="0" fontId="5" fillId="3" borderId="5" xfId="0" applyFont="1" applyFill="1" applyBorder="1" applyAlignment="1">
      <alignment horizontal="center" vertical="center" wrapText="1"/>
    </xf>
    <xf numFmtId="164" fontId="28" fillId="3" borderId="0" xfId="0" applyNumberFormat="1" applyFont="1" applyFill="1"/>
    <xf numFmtId="166" fontId="28" fillId="3" borderId="0" xfId="0" applyNumberFormat="1" applyFont="1" applyFill="1"/>
    <xf numFmtId="0" fontId="28" fillId="3" borderId="0" xfId="0" applyFont="1" applyFill="1"/>
    <xf numFmtId="0" fontId="31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26" fillId="2" borderId="0" xfId="1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</cellXfs>
  <cellStyles count="119"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 2" xfId="27"/>
    <cellStyle name="Нейтральный" xfId="10" builtinId="28" customBuiltin="1"/>
    <cellStyle name="Обычный" xfId="0" builtinId="0"/>
    <cellStyle name="Обычный 10" xfId="28"/>
    <cellStyle name="Обычный 10 2" xfId="29"/>
    <cellStyle name="Обычный 10_справочник АОБП" xfId="30"/>
    <cellStyle name="Обычный 11" xfId="1"/>
    <cellStyle name="Обычный 11 2" xfId="32"/>
    <cellStyle name="Обычный 11 3" xfId="31"/>
    <cellStyle name="Обычный 11_справочник АОБП" xfId="33"/>
    <cellStyle name="Обычный 12" xfId="34"/>
    <cellStyle name="Обычный 12 2" xfId="35"/>
    <cellStyle name="Обычный 12_справочник АОБП" xfId="36"/>
    <cellStyle name="Обычный 13" xfId="37"/>
    <cellStyle name="Обычный 13 2" xfId="38"/>
    <cellStyle name="Обычный 13_справочник АОБП" xfId="39"/>
    <cellStyle name="Обычный 14" xfId="40"/>
    <cellStyle name="Обычный 14 2" xfId="41"/>
    <cellStyle name="Обычный 14_справочник АОБП" xfId="42"/>
    <cellStyle name="Обычный 15" xfId="43"/>
    <cellStyle name="Обычный 15 2" xfId="44"/>
    <cellStyle name="Обычный 15_справочник АОБП" xfId="45"/>
    <cellStyle name="Обычный 16" xfId="46"/>
    <cellStyle name="Обычный 16 2" xfId="47"/>
    <cellStyle name="Обычный 16_справочник АОБП" xfId="48"/>
    <cellStyle name="Обычный 17" xfId="49"/>
    <cellStyle name="Обычный 17 2" xfId="50"/>
    <cellStyle name="Обычный 17_справочник АОБП" xfId="51"/>
    <cellStyle name="Обычный 18" xfId="52"/>
    <cellStyle name="Обычный 18 2" xfId="53"/>
    <cellStyle name="Обычный 18_справочник АОБП" xfId="54"/>
    <cellStyle name="Обычный 19" xfId="55"/>
    <cellStyle name="Обычный 19 2" xfId="56"/>
    <cellStyle name="Обычный 19 4" xfId="57"/>
    <cellStyle name="Обычный 19_справочник АОБП" xfId="58"/>
    <cellStyle name="Обычный 2" xfId="59"/>
    <cellStyle name="Обычный 2 2" xfId="3"/>
    <cellStyle name="Обычный 2 2 2" xfId="60"/>
    <cellStyle name="Обычный 2_справочник АОБП" xfId="61"/>
    <cellStyle name="Обычный 20" xfId="62"/>
    <cellStyle name="Обычный 20 2" xfId="63"/>
    <cellStyle name="Обычный 20_справочник АОБП" xfId="64"/>
    <cellStyle name="Обычный 21" xfId="65"/>
    <cellStyle name="Обычный 21 2" xfId="66"/>
    <cellStyle name="Обычный 21_справочник АОБП" xfId="67"/>
    <cellStyle name="Обычный 22" xfId="68"/>
    <cellStyle name="Обычный 22 2" xfId="69"/>
    <cellStyle name="Обычный 22_справочник АОБП" xfId="70"/>
    <cellStyle name="Обычный 23" xfId="71"/>
    <cellStyle name="Обычный 23 2" xfId="72"/>
    <cellStyle name="Обычный 23_справочник АОБП" xfId="73"/>
    <cellStyle name="Обычный 24" xfId="74"/>
    <cellStyle name="Обычный 24 2" xfId="75"/>
    <cellStyle name="Обычный 24_справочник АОБП" xfId="76"/>
    <cellStyle name="Обычный 25" xfId="77"/>
    <cellStyle name="Обычный 25 2" xfId="78"/>
    <cellStyle name="Обычный 25_справочник АОБП" xfId="79"/>
    <cellStyle name="Обычный 26" xfId="80"/>
    <cellStyle name="Обычный 26 2" xfId="81"/>
    <cellStyle name="Обычный 26_справочник АОБП" xfId="82"/>
    <cellStyle name="Обычный 27" xfId="83"/>
    <cellStyle name="Обычный 27 2" xfId="84"/>
    <cellStyle name="Обычный 27_справочник АОБП" xfId="85"/>
    <cellStyle name="Обычный 28" xfId="86"/>
    <cellStyle name="Обычный 28 2" xfId="87"/>
    <cellStyle name="Обычный 28_справочник АОБП" xfId="88"/>
    <cellStyle name="Обычный 29" xfId="89"/>
    <cellStyle name="Обычный 29 2" xfId="90"/>
    <cellStyle name="Обычный 29_справочник АОБП" xfId="91"/>
    <cellStyle name="Обычный 3" xfId="92"/>
    <cellStyle name="Обычный 3 2" xfId="93"/>
    <cellStyle name="Обычный 3_справочник АОБП" xfId="94"/>
    <cellStyle name="Обычный 30" xfId="95"/>
    <cellStyle name="Обычный 30 2" xfId="96"/>
    <cellStyle name="Обычный 30_справочник АОБП" xfId="97"/>
    <cellStyle name="Обычный 31" xfId="26"/>
    <cellStyle name="Обычный 4" xfId="98"/>
    <cellStyle name="Обычный 4 2" xfId="99"/>
    <cellStyle name="Обычный 4_справочник АОБП" xfId="100"/>
    <cellStyle name="Обычный 5" xfId="101"/>
    <cellStyle name="Обычный 5 2" xfId="102"/>
    <cellStyle name="Обычный 5_справочник АОБП" xfId="103"/>
    <cellStyle name="Обычный 6" xfId="104"/>
    <cellStyle name="Обычный 6 2" xfId="105"/>
    <cellStyle name="Обычный 6_справочник АОБП" xfId="106"/>
    <cellStyle name="Обычный 7" xfId="2"/>
    <cellStyle name="Обычный 7 2" xfId="108"/>
    <cellStyle name="Обычный 7 3" xfId="107"/>
    <cellStyle name="Обычный 7_справочник АОБП" xfId="109"/>
    <cellStyle name="Обычный 8" xfId="110"/>
    <cellStyle name="Обычный 8 2" xfId="111"/>
    <cellStyle name="Обычный 8_справочник АОБП" xfId="112"/>
    <cellStyle name="Обычный 9" xfId="113"/>
    <cellStyle name="Обычный 9 2" xfId="114"/>
    <cellStyle name="Обычный 9_справочник АОБП" xfId="115"/>
    <cellStyle name="Обычный_5 прил" xfId="25"/>
    <cellStyle name="Плохой" xfId="9" builtinId="27" customBuiltin="1"/>
    <cellStyle name="Пояснение" xfId="17" builtinId="53" customBuiltin="1"/>
    <cellStyle name="Примечание 2" xfId="117"/>
    <cellStyle name="Примечание 3" xfId="118"/>
    <cellStyle name="Примечание 4" xfId="116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7"/>
  <sheetViews>
    <sheetView tabSelected="1" view="pageBreakPreview" topLeftCell="A166" zoomScale="80" zoomScaleNormal="70" zoomScaleSheetLayoutView="80" workbookViewId="0">
      <selection activeCell="A139" sqref="A139:XFD139"/>
    </sheetView>
  </sheetViews>
  <sheetFormatPr defaultRowHeight="18.75" x14ac:dyDescent="0.3"/>
  <cols>
    <col min="1" max="1" width="4.140625" style="2" bestFit="1" customWidth="1"/>
    <col min="2" max="2" width="53" style="3" customWidth="1"/>
    <col min="3" max="3" width="22.28515625" style="4" customWidth="1"/>
    <col min="4" max="4" width="13.5703125" style="1" customWidth="1"/>
    <col min="5" max="5" width="79.5703125" style="1" customWidth="1"/>
    <col min="6" max="6" width="17.28515625" style="1" customWidth="1"/>
    <col min="7" max="7" width="19.85546875" style="1" customWidth="1"/>
    <col min="8" max="8" width="17.5703125" style="1" customWidth="1"/>
    <col min="9" max="9" width="10.5703125" style="5" customWidth="1"/>
    <col min="10" max="10" width="13.5703125" style="6" customWidth="1"/>
    <col min="11" max="11" width="20.28515625" style="7" customWidth="1"/>
    <col min="12" max="12" width="57.85546875" style="8" customWidth="1"/>
    <col min="13" max="13" width="18.42578125" style="8" customWidth="1"/>
    <col min="14" max="14" width="13.42578125" style="9" bestFit="1" customWidth="1"/>
    <col min="15" max="15" width="14.28515625" style="44" bestFit="1" customWidth="1"/>
    <col min="16" max="17" width="14.28515625" style="11" bestFit="1" customWidth="1"/>
    <col min="18" max="19" width="14.28515625" style="12" bestFit="1" customWidth="1"/>
    <col min="20" max="20" width="14.140625" style="12" customWidth="1"/>
    <col min="21" max="21" width="15.7109375" style="12" bestFit="1" customWidth="1"/>
    <col min="22" max="22" width="19.7109375" style="6" customWidth="1"/>
    <col min="23" max="23" width="10" style="1" bestFit="1" customWidth="1"/>
    <col min="24" max="24" width="16" style="1" bestFit="1" customWidth="1"/>
    <col min="25" max="25" width="10.5703125" style="1" bestFit="1" customWidth="1"/>
    <col min="26" max="27" width="9.85546875" style="1" bestFit="1" customWidth="1"/>
    <col min="28" max="31" width="10.42578125" style="1" bestFit="1" customWidth="1"/>
    <col min="32" max="32" width="9.42578125" style="1" bestFit="1" customWidth="1"/>
    <col min="33" max="33" width="11.5703125" style="1" bestFit="1" customWidth="1"/>
    <col min="34" max="16384" width="9.140625" style="1"/>
  </cols>
  <sheetData>
    <row r="1" spans="1:34" ht="86.25" customHeight="1" x14ac:dyDescent="0.3">
      <c r="O1" s="10"/>
      <c r="R1" s="190"/>
      <c r="S1" s="190"/>
      <c r="T1" s="250" t="s">
        <v>213</v>
      </c>
      <c r="U1" s="250"/>
      <c r="V1" s="250"/>
      <c r="W1" s="189"/>
    </row>
    <row r="2" spans="1:34" s="16" customFormat="1" ht="13.5" customHeight="1" x14ac:dyDescent="0.3">
      <c r="A2" s="13"/>
      <c r="B2" s="14"/>
      <c r="C2" s="15"/>
      <c r="I2" s="5"/>
      <c r="J2" s="15"/>
      <c r="K2" s="17"/>
      <c r="N2" s="18"/>
      <c r="O2" s="18"/>
      <c r="P2" s="18"/>
      <c r="Q2" s="18"/>
      <c r="R2" s="19"/>
      <c r="S2" s="20"/>
      <c r="T2" s="20"/>
      <c r="U2" s="20"/>
      <c r="V2" s="199"/>
    </row>
    <row r="3" spans="1:34" s="16" customFormat="1" x14ac:dyDescent="0.3">
      <c r="A3" s="21"/>
      <c r="B3" s="251" t="s">
        <v>204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00"/>
    </row>
    <row r="4" spans="1:34" s="16" customFormat="1" ht="12" customHeight="1" x14ac:dyDescent="0.3">
      <c r="A4" s="21"/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00"/>
    </row>
    <row r="5" spans="1:34" s="16" customFormat="1" ht="17.25" customHeight="1" x14ac:dyDescent="0.3">
      <c r="A5" s="21"/>
      <c r="B5" s="22"/>
      <c r="C5" s="22"/>
      <c r="D5" s="22"/>
      <c r="E5" s="22"/>
      <c r="F5" s="22"/>
      <c r="G5" s="22"/>
      <c r="H5" s="22"/>
      <c r="I5" s="22"/>
      <c r="J5" s="22"/>
      <c r="K5" s="23"/>
      <c r="L5" s="22"/>
      <c r="M5" s="22"/>
      <c r="N5" s="24"/>
      <c r="O5" s="24"/>
      <c r="P5" s="24"/>
      <c r="Q5" s="24"/>
      <c r="R5" s="24"/>
      <c r="S5" s="24"/>
      <c r="T5" s="24"/>
      <c r="U5" s="24"/>
      <c r="V5" s="200"/>
    </row>
    <row r="6" spans="1:34" s="25" customFormat="1" ht="70.5" customHeight="1" x14ac:dyDescent="0.3">
      <c r="A6" s="252" t="s">
        <v>0</v>
      </c>
      <c r="B6" s="253" t="s">
        <v>1</v>
      </c>
      <c r="C6" s="253" t="s">
        <v>2</v>
      </c>
      <c r="D6" s="253" t="s">
        <v>3</v>
      </c>
      <c r="E6" s="253" t="s">
        <v>4</v>
      </c>
      <c r="F6" s="253" t="s">
        <v>191</v>
      </c>
      <c r="G6" s="253"/>
      <c r="H6" s="253"/>
      <c r="I6" s="253" t="s">
        <v>192</v>
      </c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47" t="s">
        <v>5</v>
      </c>
    </row>
    <row r="7" spans="1:34" s="25" customFormat="1" ht="43.5" customHeight="1" x14ac:dyDescent="0.3">
      <c r="A7" s="252"/>
      <c r="B7" s="253"/>
      <c r="C7" s="253"/>
      <c r="D7" s="253"/>
      <c r="E7" s="253"/>
      <c r="F7" s="253"/>
      <c r="G7" s="253"/>
      <c r="H7" s="253"/>
      <c r="I7" s="247" t="s">
        <v>6</v>
      </c>
      <c r="J7" s="247" t="s">
        <v>7</v>
      </c>
      <c r="K7" s="254" t="s">
        <v>8</v>
      </c>
      <c r="L7" s="247" t="s">
        <v>9</v>
      </c>
      <c r="M7" s="243" t="s">
        <v>190</v>
      </c>
      <c r="N7" s="248" t="s">
        <v>125</v>
      </c>
      <c r="O7" s="248" t="s">
        <v>10</v>
      </c>
      <c r="P7" s="248" t="s">
        <v>11</v>
      </c>
      <c r="Q7" s="242" t="s">
        <v>12</v>
      </c>
      <c r="R7" s="242" t="s">
        <v>66</v>
      </c>
      <c r="S7" s="242" t="s">
        <v>67</v>
      </c>
      <c r="T7" s="242" t="s">
        <v>68</v>
      </c>
      <c r="U7" s="242" t="s">
        <v>13</v>
      </c>
      <c r="V7" s="247"/>
    </row>
    <row r="8" spans="1:34" s="25" customFormat="1" ht="57" customHeight="1" x14ac:dyDescent="0.3">
      <c r="A8" s="252"/>
      <c r="B8" s="253"/>
      <c r="C8" s="253"/>
      <c r="D8" s="253"/>
      <c r="E8" s="253"/>
      <c r="F8" s="26" t="s">
        <v>14</v>
      </c>
      <c r="G8" s="26" t="s">
        <v>15</v>
      </c>
      <c r="H8" s="26" t="s">
        <v>16</v>
      </c>
      <c r="I8" s="247"/>
      <c r="J8" s="247"/>
      <c r="K8" s="254"/>
      <c r="L8" s="247"/>
      <c r="M8" s="244"/>
      <c r="N8" s="249"/>
      <c r="O8" s="249"/>
      <c r="P8" s="249"/>
      <c r="Q8" s="242"/>
      <c r="R8" s="242"/>
      <c r="S8" s="242"/>
      <c r="T8" s="242"/>
      <c r="U8" s="242"/>
      <c r="V8" s="247"/>
    </row>
    <row r="9" spans="1:34" ht="25.5" customHeight="1" x14ac:dyDescent="0.3">
      <c r="A9" s="245" t="s">
        <v>63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</row>
    <row r="10" spans="1:34" ht="75" x14ac:dyDescent="0.3">
      <c r="A10" s="27">
        <v>1</v>
      </c>
      <c r="B10" s="28" t="s">
        <v>58</v>
      </c>
      <c r="C10" s="26" t="s">
        <v>56</v>
      </c>
      <c r="D10" s="26" t="s">
        <v>23</v>
      </c>
      <c r="E10" s="28" t="s">
        <v>198</v>
      </c>
      <c r="F10" s="26" t="s">
        <v>63</v>
      </c>
      <c r="G10" s="28" t="s">
        <v>64</v>
      </c>
      <c r="H10" s="28" t="s">
        <v>65</v>
      </c>
      <c r="I10" s="29" t="s">
        <v>61</v>
      </c>
      <c r="J10" s="30"/>
      <c r="K10" s="31"/>
      <c r="L10" s="32"/>
      <c r="M10" s="32"/>
      <c r="N10" s="33"/>
      <c r="O10" s="34"/>
      <c r="P10" s="35"/>
      <c r="Q10" s="36"/>
      <c r="R10" s="36"/>
      <c r="S10" s="36"/>
      <c r="T10" s="36"/>
      <c r="U10" s="36"/>
      <c r="V10" s="37" t="s">
        <v>17</v>
      </c>
      <c r="W10" s="38"/>
      <c r="X10" s="38"/>
      <c r="Y10" s="38"/>
    </row>
    <row r="11" spans="1:34" s="63" customFormat="1" ht="72" customHeight="1" x14ac:dyDescent="0.3">
      <c r="A11" s="49" t="s">
        <v>28</v>
      </c>
      <c r="B11" s="50" t="s">
        <v>59</v>
      </c>
      <c r="C11" s="51" t="s">
        <v>51</v>
      </c>
      <c r="D11" s="51" t="s">
        <v>23</v>
      </c>
      <c r="E11" s="50" t="s">
        <v>62</v>
      </c>
      <c r="F11" s="50" t="s">
        <v>71</v>
      </c>
      <c r="G11" s="50" t="s">
        <v>72</v>
      </c>
      <c r="H11" s="50" t="s">
        <v>73</v>
      </c>
      <c r="I11" s="29" t="s">
        <v>19</v>
      </c>
      <c r="J11" s="53"/>
      <c r="K11" s="54"/>
      <c r="L11" s="55"/>
      <c r="M11" s="55"/>
      <c r="N11" s="56"/>
      <c r="O11" s="57"/>
      <c r="P11" s="58"/>
      <c r="Q11" s="57"/>
      <c r="R11" s="59"/>
      <c r="S11" s="57"/>
      <c r="T11" s="57"/>
      <c r="U11" s="60"/>
      <c r="V11" s="61"/>
      <c r="W11" s="62"/>
      <c r="X11" s="62"/>
      <c r="Y11" s="62"/>
      <c r="Z11" s="62"/>
      <c r="AA11" s="62"/>
    </row>
    <row r="12" spans="1:34" s="63" customFormat="1" ht="37.5" x14ac:dyDescent="0.3">
      <c r="A12" s="49"/>
      <c r="B12" s="161" t="s">
        <v>193</v>
      </c>
      <c r="C12" s="51"/>
      <c r="D12" s="51"/>
      <c r="E12" s="50"/>
      <c r="F12" s="50"/>
      <c r="G12" s="50"/>
      <c r="H12" s="50"/>
      <c r="I12" s="52"/>
      <c r="J12" s="53"/>
      <c r="K12" s="54"/>
      <c r="L12" s="55"/>
      <c r="M12" s="55"/>
      <c r="N12" s="56"/>
      <c r="O12" s="57"/>
      <c r="P12" s="58"/>
      <c r="Q12" s="57"/>
      <c r="R12" s="59"/>
      <c r="S12" s="57"/>
      <c r="T12" s="57"/>
      <c r="U12" s="60"/>
      <c r="V12" s="160"/>
      <c r="W12" s="62"/>
      <c r="X12" s="62"/>
      <c r="Y12" s="62"/>
      <c r="Z12" s="62"/>
      <c r="AA12" s="62"/>
    </row>
    <row r="13" spans="1:34" s="63" customFormat="1" ht="44.25" customHeight="1" x14ac:dyDescent="0.3">
      <c r="A13" s="49"/>
      <c r="B13" s="161" t="s">
        <v>194</v>
      </c>
      <c r="C13" s="51"/>
      <c r="D13" s="51"/>
      <c r="E13" s="50"/>
      <c r="F13" s="50"/>
      <c r="G13" s="50"/>
      <c r="H13" s="50"/>
      <c r="I13" s="52"/>
      <c r="J13" s="53"/>
      <c r="K13" s="54"/>
      <c r="L13" s="55"/>
      <c r="M13" s="55"/>
      <c r="N13" s="56"/>
      <c r="O13" s="57"/>
      <c r="P13" s="58"/>
      <c r="Q13" s="57"/>
      <c r="R13" s="59"/>
      <c r="S13" s="57"/>
      <c r="T13" s="57"/>
      <c r="U13" s="60"/>
      <c r="V13" s="160"/>
      <c r="W13" s="62"/>
      <c r="X13" s="62"/>
      <c r="Y13" s="62"/>
      <c r="Z13" s="62"/>
      <c r="AA13" s="62"/>
    </row>
    <row r="14" spans="1:34" s="63" customFormat="1" ht="37.5" x14ac:dyDescent="0.3">
      <c r="A14" s="49"/>
      <c r="B14" s="161" t="s">
        <v>195</v>
      </c>
      <c r="C14" s="51"/>
      <c r="D14" s="51"/>
      <c r="E14" s="50"/>
      <c r="F14" s="50"/>
      <c r="G14" s="50"/>
      <c r="H14" s="50"/>
      <c r="I14" s="52"/>
      <c r="J14" s="53"/>
      <c r="K14" s="54"/>
      <c r="L14" s="55"/>
      <c r="M14" s="55"/>
      <c r="N14" s="56"/>
      <c r="O14" s="57"/>
      <c r="P14" s="58"/>
      <c r="Q14" s="57"/>
      <c r="R14" s="59"/>
      <c r="S14" s="57"/>
      <c r="T14" s="57"/>
      <c r="U14" s="60"/>
      <c r="V14" s="160"/>
      <c r="W14" s="62"/>
      <c r="X14" s="62"/>
      <c r="Y14" s="62"/>
      <c r="Z14" s="62"/>
      <c r="AA14" s="62"/>
    </row>
    <row r="15" spans="1:34" s="71" customFormat="1" x14ac:dyDescent="0.3">
      <c r="A15" s="64">
        <v>2</v>
      </c>
      <c r="B15" s="64">
        <v>5</v>
      </c>
      <c r="C15" s="64"/>
      <c r="D15" s="65"/>
      <c r="E15" s="64"/>
      <c r="F15" s="64"/>
      <c r="G15" s="64"/>
      <c r="H15" s="64"/>
      <c r="I15" s="65"/>
      <c r="J15" s="64"/>
      <c r="K15" s="66"/>
      <c r="L15" s="67"/>
      <c r="M15" s="67"/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/>
      <c r="U15" s="68">
        <v>0</v>
      </c>
      <c r="V15" s="125"/>
      <c r="W15" s="69"/>
      <c r="X15" s="69"/>
      <c r="Y15" s="69"/>
      <c r="Z15" s="69"/>
      <c r="AA15" s="69"/>
      <c r="AB15" s="69"/>
      <c r="AC15" s="70"/>
      <c r="AD15" s="70"/>
      <c r="AE15" s="70"/>
      <c r="AF15" s="70"/>
      <c r="AG15" s="70"/>
      <c r="AH15" s="70"/>
    </row>
    <row r="16" spans="1:34" s="239" customFormat="1" x14ac:dyDescent="0.3">
      <c r="A16" s="236"/>
      <c r="B16" s="246" t="s">
        <v>65</v>
      </c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37"/>
      <c r="X16" s="237"/>
      <c r="Y16" s="237"/>
      <c r="Z16" s="237"/>
      <c r="AA16" s="237"/>
      <c r="AB16" s="237"/>
      <c r="AC16" s="238"/>
      <c r="AD16" s="238"/>
      <c r="AE16" s="238"/>
      <c r="AF16" s="238"/>
      <c r="AG16" s="238"/>
      <c r="AH16" s="238"/>
    </row>
    <row r="17" spans="1:33" ht="75" x14ac:dyDescent="0.3">
      <c r="A17" s="27" t="s">
        <v>24</v>
      </c>
      <c r="B17" s="28" t="s">
        <v>120</v>
      </c>
      <c r="C17" s="39" t="s">
        <v>56</v>
      </c>
      <c r="D17" s="28" t="s">
        <v>23</v>
      </c>
      <c r="E17" s="28" t="s">
        <v>60</v>
      </c>
      <c r="F17" s="26" t="s">
        <v>65</v>
      </c>
      <c r="G17" s="28" t="s">
        <v>211</v>
      </c>
      <c r="H17" s="28" t="s">
        <v>95</v>
      </c>
      <c r="I17" s="40" t="s">
        <v>19</v>
      </c>
      <c r="J17" s="41"/>
      <c r="K17" s="42"/>
      <c r="L17" s="43"/>
      <c r="M17" s="43"/>
      <c r="N17" s="43"/>
      <c r="P17" s="45"/>
      <c r="Q17" s="46"/>
      <c r="R17" s="47"/>
      <c r="S17" s="47"/>
      <c r="T17" s="47"/>
      <c r="U17" s="48"/>
      <c r="V17" s="37" t="s">
        <v>17</v>
      </c>
      <c r="W17" s="38"/>
      <c r="X17" s="38"/>
      <c r="Y17" s="38"/>
    </row>
    <row r="18" spans="1:33" s="95" customFormat="1" ht="68.25" customHeight="1" x14ac:dyDescent="0.3">
      <c r="A18" s="83" t="s">
        <v>30</v>
      </c>
      <c r="B18" s="26"/>
      <c r="C18" s="26" t="s">
        <v>92</v>
      </c>
      <c r="D18" s="26" t="s">
        <v>23</v>
      </c>
      <c r="E18" s="26" t="s">
        <v>94</v>
      </c>
      <c r="F18" s="26" t="s">
        <v>65</v>
      </c>
      <c r="G18" s="26" t="s">
        <v>93</v>
      </c>
      <c r="H18" s="28" t="s">
        <v>70</v>
      </c>
      <c r="I18" s="88"/>
      <c r="J18" s="26">
        <v>360</v>
      </c>
      <c r="K18" s="89"/>
      <c r="L18" s="90" t="s">
        <v>13</v>
      </c>
      <c r="M18" s="90"/>
      <c r="N18" s="91"/>
      <c r="O18" s="73"/>
      <c r="P18" s="92"/>
      <c r="Q18" s="92"/>
      <c r="R18" s="36">
        <f>R19+R24+R29+R34+R39+R44+R49+R54+R59+R64+R69+R74+R79</f>
        <v>6042.9570999999996</v>
      </c>
      <c r="S18" s="204">
        <f>S19+S24+S29+S34+S39+S44+S49+S54+S59+S64+S69+S74+S79</f>
        <v>7572.3710000000001</v>
      </c>
      <c r="T18" s="36"/>
      <c r="U18" s="204">
        <f>U19+U24+U29+U34+U39+U44+U49+U54+U59+U64+U69+U74+U79</f>
        <v>13615.328099999999</v>
      </c>
      <c r="V18" s="188" t="s">
        <v>17</v>
      </c>
      <c r="W18" s="93"/>
      <c r="X18" s="93"/>
      <c r="Y18" s="93"/>
      <c r="Z18" s="93"/>
      <c r="AA18" s="93"/>
      <c r="AB18" s="94"/>
      <c r="AC18" s="94"/>
      <c r="AD18" s="94"/>
      <c r="AE18" s="94"/>
      <c r="AF18" s="94"/>
      <c r="AG18" s="94"/>
    </row>
    <row r="19" spans="1:33" ht="75" x14ac:dyDescent="0.3">
      <c r="A19" s="87" t="s">
        <v>25</v>
      </c>
      <c r="B19" s="100" t="s">
        <v>82</v>
      </c>
      <c r="C19" s="76"/>
      <c r="D19" s="76"/>
      <c r="E19" s="76"/>
      <c r="F19" s="76"/>
      <c r="G19" s="76"/>
      <c r="H19" s="76"/>
      <c r="I19" s="100"/>
      <c r="J19" s="76"/>
      <c r="K19" s="87" t="s">
        <v>26</v>
      </c>
      <c r="L19" s="76" t="s">
        <v>76</v>
      </c>
      <c r="M19" s="76"/>
      <c r="N19" s="86"/>
      <c r="O19" s="75"/>
      <c r="P19" s="106"/>
      <c r="Q19" s="106"/>
      <c r="R19" s="204">
        <f>SUM(R20:R23)</f>
        <v>54.947000000000003</v>
      </c>
      <c r="S19" s="204">
        <f t="shared" ref="S19" si="0">SUM(S20:S23)</f>
        <v>64.852999999999994</v>
      </c>
      <c r="T19" s="107"/>
      <c r="U19" s="86">
        <f t="shared" ref="U19:U38" si="1">+R19+S19+T19</f>
        <v>119.8</v>
      </c>
      <c r="V19" s="76"/>
      <c r="W19" s="38"/>
      <c r="X19" s="38"/>
      <c r="Y19" s="38"/>
      <c r="Z19" s="38"/>
      <c r="AA19" s="38"/>
      <c r="AB19" s="85"/>
      <c r="AC19" s="85"/>
      <c r="AD19" s="85"/>
      <c r="AE19" s="85"/>
      <c r="AF19" s="85"/>
      <c r="AG19" s="85"/>
    </row>
    <row r="20" spans="1:33" ht="37.5" x14ac:dyDescent="0.3">
      <c r="A20" s="87"/>
      <c r="B20" s="100"/>
      <c r="C20" s="76"/>
      <c r="D20" s="76"/>
      <c r="E20" s="76"/>
      <c r="F20" s="76"/>
      <c r="G20" s="76"/>
      <c r="H20" s="76"/>
      <c r="I20" s="76" t="s">
        <v>205</v>
      </c>
      <c r="J20" s="76"/>
      <c r="K20" s="108" t="s">
        <v>41</v>
      </c>
      <c r="L20" s="109" t="s">
        <v>27</v>
      </c>
      <c r="M20" s="109"/>
      <c r="N20" s="110"/>
      <c r="O20" s="75"/>
      <c r="P20" s="106"/>
      <c r="Q20" s="106"/>
      <c r="R20" s="86">
        <v>19.638000000000002</v>
      </c>
      <c r="S20" s="107"/>
      <c r="T20" s="107"/>
      <c r="U20" s="86">
        <f t="shared" si="1"/>
        <v>19.638000000000002</v>
      </c>
      <c r="V20" s="76"/>
      <c r="W20" s="38"/>
      <c r="X20" s="38"/>
      <c r="Y20" s="38"/>
      <c r="Z20" s="38"/>
      <c r="AA20" s="38"/>
      <c r="AB20" s="85"/>
      <c r="AC20" s="85"/>
      <c r="AD20" s="85"/>
      <c r="AE20" s="85"/>
      <c r="AF20" s="85"/>
      <c r="AG20" s="85"/>
    </row>
    <row r="21" spans="1:33" ht="37.5" x14ac:dyDescent="0.3">
      <c r="A21" s="87"/>
      <c r="B21" s="100"/>
      <c r="C21" s="76"/>
      <c r="D21" s="76"/>
      <c r="E21" s="76"/>
      <c r="F21" s="76"/>
      <c r="G21" s="76"/>
      <c r="H21" s="76"/>
      <c r="I21" s="76" t="s">
        <v>206</v>
      </c>
      <c r="J21" s="76"/>
      <c r="K21" s="108" t="s">
        <v>78</v>
      </c>
      <c r="L21" s="109" t="s">
        <v>42</v>
      </c>
      <c r="M21" s="109"/>
      <c r="N21" s="110"/>
      <c r="O21" s="75"/>
      <c r="P21" s="106"/>
      <c r="Q21" s="106"/>
      <c r="R21" s="86">
        <v>32.853999999999999</v>
      </c>
      <c r="S21" s="107"/>
      <c r="T21" s="107"/>
      <c r="U21" s="86">
        <f t="shared" si="1"/>
        <v>32.853999999999999</v>
      </c>
      <c r="V21" s="76"/>
      <c r="W21" s="38"/>
      <c r="X21" s="38"/>
      <c r="Y21" s="38"/>
      <c r="Z21" s="38"/>
      <c r="AA21" s="38"/>
      <c r="AB21" s="85"/>
      <c r="AC21" s="85"/>
      <c r="AD21" s="85"/>
      <c r="AE21" s="85"/>
      <c r="AF21" s="85"/>
      <c r="AG21" s="85"/>
    </row>
    <row r="22" spans="1:33" x14ac:dyDescent="0.3">
      <c r="A22" s="87"/>
      <c r="B22" s="100"/>
      <c r="C22" s="76"/>
      <c r="D22" s="76"/>
      <c r="E22" s="76"/>
      <c r="F22" s="76"/>
      <c r="G22" s="76"/>
      <c r="H22" s="76"/>
      <c r="I22" s="76" t="s">
        <v>19</v>
      </c>
      <c r="J22" s="76"/>
      <c r="K22" s="108" t="s">
        <v>20</v>
      </c>
      <c r="L22" s="111" t="s">
        <v>37</v>
      </c>
      <c r="M22" s="111"/>
      <c r="N22" s="112"/>
      <c r="O22" s="75"/>
      <c r="P22" s="106"/>
      <c r="Q22" s="106"/>
      <c r="R22" s="86">
        <v>0.98899999999999999</v>
      </c>
      <c r="S22" s="107">
        <v>64.852999999999994</v>
      </c>
      <c r="T22" s="107"/>
      <c r="U22" s="86">
        <f t="shared" si="1"/>
        <v>65.841999999999999</v>
      </c>
      <c r="V22" s="76"/>
      <c r="W22" s="38"/>
      <c r="X22" s="38"/>
      <c r="Y22" s="38"/>
      <c r="Z22" s="38"/>
      <c r="AA22" s="38"/>
      <c r="AB22" s="85"/>
      <c r="AC22" s="85"/>
      <c r="AD22" s="85"/>
      <c r="AE22" s="85"/>
      <c r="AF22" s="85"/>
      <c r="AG22" s="85"/>
    </row>
    <row r="23" spans="1:33" ht="37.5" x14ac:dyDescent="0.3">
      <c r="A23" s="87"/>
      <c r="B23" s="100"/>
      <c r="C23" s="76"/>
      <c r="D23" s="76"/>
      <c r="E23" s="76"/>
      <c r="F23" s="76"/>
      <c r="G23" s="76"/>
      <c r="H23" s="76"/>
      <c r="I23" s="76" t="s">
        <v>207</v>
      </c>
      <c r="J23" s="76"/>
      <c r="K23" s="108" t="s">
        <v>79</v>
      </c>
      <c r="L23" s="109" t="s">
        <v>86</v>
      </c>
      <c r="M23" s="109"/>
      <c r="N23" s="110"/>
      <c r="O23" s="75"/>
      <c r="P23" s="106"/>
      <c r="Q23" s="106"/>
      <c r="R23" s="86">
        <v>1.466</v>
      </c>
      <c r="S23" s="107"/>
      <c r="T23" s="107"/>
      <c r="U23" s="86">
        <f t="shared" si="1"/>
        <v>1.466</v>
      </c>
      <c r="V23" s="76"/>
      <c r="W23" s="38"/>
      <c r="X23" s="38"/>
      <c r="Y23" s="38"/>
      <c r="Z23" s="38"/>
      <c r="AA23" s="38"/>
      <c r="AB23" s="85"/>
      <c r="AC23" s="85"/>
      <c r="AD23" s="85"/>
      <c r="AE23" s="85"/>
      <c r="AF23" s="85"/>
      <c r="AG23" s="85"/>
    </row>
    <row r="24" spans="1:33" ht="61.5" customHeight="1" x14ac:dyDescent="0.3">
      <c r="A24" s="87" t="s">
        <v>28</v>
      </c>
      <c r="B24" s="100" t="s">
        <v>83</v>
      </c>
      <c r="C24" s="76"/>
      <c r="D24" s="76"/>
      <c r="E24" s="76"/>
      <c r="F24" s="76"/>
      <c r="G24" s="76"/>
      <c r="H24" s="76"/>
      <c r="I24" s="76"/>
      <c r="J24" s="76"/>
      <c r="K24" s="87" t="s">
        <v>26</v>
      </c>
      <c r="L24" s="76" t="s">
        <v>76</v>
      </c>
      <c r="M24" s="76"/>
      <c r="N24" s="86"/>
      <c r="O24" s="75"/>
      <c r="P24" s="106"/>
      <c r="Q24" s="106"/>
      <c r="R24" s="204">
        <f>SUM(R25:R28)</f>
        <v>194.00799999999998</v>
      </c>
      <c r="S24" s="204">
        <f t="shared" ref="S24" si="2">SUM(S25:S28)</f>
        <v>195.744</v>
      </c>
      <c r="T24" s="107"/>
      <c r="U24" s="86">
        <f t="shared" si="1"/>
        <v>389.75199999999995</v>
      </c>
      <c r="V24" s="76"/>
      <c r="W24" s="38"/>
      <c r="X24" s="38"/>
      <c r="Y24" s="38"/>
      <c r="Z24" s="38"/>
      <c r="AA24" s="38"/>
      <c r="AB24" s="85"/>
      <c r="AC24" s="85"/>
      <c r="AD24" s="85"/>
      <c r="AE24" s="85"/>
      <c r="AF24" s="85"/>
      <c r="AG24" s="85"/>
    </row>
    <row r="25" spans="1:33" ht="37.5" x14ac:dyDescent="0.3">
      <c r="A25" s="87"/>
      <c r="B25" s="100"/>
      <c r="C25" s="76"/>
      <c r="D25" s="76"/>
      <c r="E25" s="76"/>
      <c r="F25" s="76"/>
      <c r="G25" s="76"/>
      <c r="H25" s="76"/>
      <c r="I25" s="76" t="s">
        <v>205</v>
      </c>
      <c r="J25" s="76"/>
      <c r="K25" s="108" t="s">
        <v>41</v>
      </c>
      <c r="L25" s="109" t="s">
        <v>27</v>
      </c>
      <c r="M25" s="109"/>
      <c r="N25" s="110"/>
      <c r="O25" s="75"/>
      <c r="P25" s="106"/>
      <c r="Q25" s="106"/>
      <c r="R25" s="86">
        <v>61.249000000000002</v>
      </c>
      <c r="S25" s="107"/>
      <c r="T25" s="107"/>
      <c r="U25" s="86">
        <f t="shared" si="1"/>
        <v>61.249000000000002</v>
      </c>
      <c r="V25" s="76"/>
      <c r="W25" s="38"/>
      <c r="X25" s="38"/>
      <c r="Y25" s="38"/>
      <c r="Z25" s="38"/>
      <c r="AA25" s="38"/>
      <c r="AB25" s="85"/>
      <c r="AC25" s="85"/>
      <c r="AD25" s="85"/>
      <c r="AE25" s="85"/>
      <c r="AF25" s="85"/>
      <c r="AG25" s="85"/>
    </row>
    <row r="26" spans="1:33" ht="37.5" x14ac:dyDescent="0.3">
      <c r="A26" s="87"/>
      <c r="B26" s="100"/>
      <c r="C26" s="76"/>
      <c r="D26" s="76"/>
      <c r="E26" s="76"/>
      <c r="F26" s="76"/>
      <c r="G26" s="76"/>
      <c r="H26" s="76"/>
      <c r="I26" s="76" t="s">
        <v>206</v>
      </c>
      <c r="J26" s="76"/>
      <c r="K26" s="108" t="s">
        <v>78</v>
      </c>
      <c r="L26" s="109" t="s">
        <v>42</v>
      </c>
      <c r="M26" s="109"/>
      <c r="N26" s="110"/>
      <c r="O26" s="75"/>
      <c r="P26" s="106"/>
      <c r="Q26" s="106"/>
      <c r="R26" s="86">
        <v>126.934</v>
      </c>
      <c r="S26" s="107">
        <v>17.22</v>
      </c>
      <c r="T26" s="107"/>
      <c r="U26" s="86">
        <f t="shared" si="1"/>
        <v>144.154</v>
      </c>
      <c r="V26" s="76"/>
      <c r="W26" s="38"/>
      <c r="X26" s="38"/>
      <c r="Y26" s="38"/>
      <c r="Z26" s="38"/>
      <c r="AA26" s="38"/>
      <c r="AB26" s="85"/>
      <c r="AC26" s="85"/>
      <c r="AD26" s="85"/>
      <c r="AE26" s="85"/>
      <c r="AF26" s="85"/>
      <c r="AG26" s="85"/>
    </row>
    <row r="27" spans="1:33" x14ac:dyDescent="0.3">
      <c r="A27" s="87"/>
      <c r="B27" s="100"/>
      <c r="C27" s="76"/>
      <c r="D27" s="76"/>
      <c r="E27" s="76"/>
      <c r="F27" s="76"/>
      <c r="G27" s="76"/>
      <c r="H27" s="76"/>
      <c r="I27" s="76" t="s">
        <v>19</v>
      </c>
      <c r="J27" s="76"/>
      <c r="K27" s="108" t="s">
        <v>20</v>
      </c>
      <c r="L27" s="111" t="s">
        <v>37</v>
      </c>
      <c r="M27" s="111"/>
      <c r="N27" s="112"/>
      <c r="O27" s="75"/>
      <c r="P27" s="106"/>
      <c r="Q27" s="106"/>
      <c r="R27" s="86">
        <v>2.8250000000000002</v>
      </c>
      <c r="S27" s="107">
        <v>178.524</v>
      </c>
      <c r="T27" s="107"/>
      <c r="U27" s="86">
        <f t="shared" si="1"/>
        <v>181.34899999999999</v>
      </c>
      <c r="V27" s="76"/>
      <c r="W27" s="38"/>
      <c r="X27" s="38"/>
      <c r="Y27" s="38"/>
      <c r="Z27" s="38"/>
      <c r="AA27" s="38"/>
      <c r="AB27" s="85"/>
      <c r="AC27" s="85"/>
      <c r="AD27" s="85"/>
      <c r="AE27" s="85"/>
      <c r="AF27" s="85"/>
      <c r="AG27" s="85"/>
    </row>
    <row r="28" spans="1:33" ht="37.5" x14ac:dyDescent="0.3">
      <c r="A28" s="87"/>
      <c r="B28" s="100"/>
      <c r="C28" s="76"/>
      <c r="D28" s="76"/>
      <c r="E28" s="76"/>
      <c r="F28" s="76"/>
      <c r="G28" s="76"/>
      <c r="H28" s="76"/>
      <c r="I28" s="76" t="s">
        <v>207</v>
      </c>
      <c r="J28" s="76"/>
      <c r="K28" s="108" t="s">
        <v>79</v>
      </c>
      <c r="L28" s="109" t="s">
        <v>86</v>
      </c>
      <c r="M28" s="109"/>
      <c r="N28" s="110"/>
      <c r="O28" s="75"/>
      <c r="P28" s="106"/>
      <c r="Q28" s="106"/>
      <c r="R28" s="86">
        <v>3</v>
      </c>
      <c r="S28" s="107"/>
      <c r="T28" s="107"/>
      <c r="U28" s="86">
        <f t="shared" si="1"/>
        <v>3</v>
      </c>
      <c r="V28" s="76"/>
      <c r="W28" s="38"/>
      <c r="X28" s="38"/>
      <c r="Y28" s="38"/>
      <c r="Z28" s="38"/>
      <c r="AA28" s="38"/>
      <c r="AB28" s="85"/>
      <c r="AC28" s="85"/>
      <c r="AD28" s="85"/>
      <c r="AE28" s="85"/>
      <c r="AF28" s="85"/>
      <c r="AG28" s="85"/>
    </row>
    <row r="29" spans="1:33" ht="65.25" customHeight="1" x14ac:dyDescent="0.3">
      <c r="A29" s="87" t="s">
        <v>24</v>
      </c>
      <c r="B29" s="100" t="s">
        <v>84</v>
      </c>
      <c r="C29" s="76"/>
      <c r="D29" s="76"/>
      <c r="E29" s="76"/>
      <c r="F29" s="76"/>
      <c r="G29" s="76"/>
      <c r="H29" s="76"/>
      <c r="I29" s="76"/>
      <c r="J29" s="76"/>
      <c r="K29" s="202" t="s">
        <v>26</v>
      </c>
      <c r="L29" s="76" t="s">
        <v>76</v>
      </c>
      <c r="M29" s="76"/>
      <c r="N29" s="86"/>
      <c r="O29" s="75"/>
      <c r="P29" s="106"/>
      <c r="Q29" s="106"/>
      <c r="R29" s="204">
        <f>SUM(R30:R33)</f>
        <v>344.43600000000004</v>
      </c>
      <c r="S29" s="204">
        <f t="shared" ref="S29" si="3">SUM(S30:S33)</f>
        <v>391.84699999999998</v>
      </c>
      <c r="T29" s="107"/>
      <c r="U29" s="86">
        <f t="shared" si="1"/>
        <v>736.28300000000002</v>
      </c>
      <c r="V29" s="76"/>
      <c r="W29" s="38"/>
      <c r="X29" s="38"/>
      <c r="Y29" s="38"/>
      <c r="Z29" s="38"/>
      <c r="AA29" s="38"/>
      <c r="AB29" s="85"/>
      <c r="AC29" s="85"/>
      <c r="AD29" s="85"/>
      <c r="AE29" s="85"/>
      <c r="AF29" s="85"/>
      <c r="AG29" s="85"/>
    </row>
    <row r="30" spans="1:33" ht="37.5" x14ac:dyDescent="0.3">
      <c r="A30" s="87"/>
      <c r="B30" s="100"/>
      <c r="C30" s="76"/>
      <c r="D30" s="76"/>
      <c r="E30" s="76"/>
      <c r="F30" s="76"/>
      <c r="G30" s="76"/>
      <c r="H30" s="76"/>
      <c r="I30" s="76" t="s">
        <v>205</v>
      </c>
      <c r="J30" s="76"/>
      <c r="K30" s="108" t="s">
        <v>41</v>
      </c>
      <c r="L30" s="109" t="s">
        <v>27</v>
      </c>
      <c r="M30" s="109"/>
      <c r="N30" s="110"/>
      <c r="O30" s="75"/>
      <c r="P30" s="106"/>
      <c r="Q30" s="106"/>
      <c r="R30" s="86">
        <v>140.11699999999999</v>
      </c>
      <c r="S30" s="107"/>
      <c r="T30" s="107"/>
      <c r="U30" s="86">
        <f t="shared" si="1"/>
        <v>140.11699999999999</v>
      </c>
      <c r="V30" s="76"/>
      <c r="W30" s="38"/>
      <c r="X30" s="38"/>
      <c r="Y30" s="38"/>
      <c r="Z30" s="38"/>
      <c r="AA30" s="38"/>
      <c r="AB30" s="85"/>
      <c r="AC30" s="85"/>
      <c r="AD30" s="85"/>
      <c r="AE30" s="85"/>
      <c r="AF30" s="85"/>
      <c r="AG30" s="85"/>
    </row>
    <row r="31" spans="1:33" ht="37.5" x14ac:dyDescent="0.3">
      <c r="A31" s="87"/>
      <c r="B31" s="100"/>
      <c r="C31" s="76"/>
      <c r="D31" s="76"/>
      <c r="E31" s="76"/>
      <c r="F31" s="76"/>
      <c r="G31" s="76"/>
      <c r="H31" s="76"/>
      <c r="I31" s="76" t="s">
        <v>206</v>
      </c>
      <c r="J31" s="76"/>
      <c r="K31" s="108" t="s">
        <v>78</v>
      </c>
      <c r="L31" s="109" t="s">
        <v>42</v>
      </c>
      <c r="M31" s="109"/>
      <c r="N31" s="110"/>
      <c r="O31" s="75"/>
      <c r="P31" s="106"/>
      <c r="Q31" s="106"/>
      <c r="R31" s="86">
        <v>191.74600000000001</v>
      </c>
      <c r="S31" s="107"/>
      <c r="T31" s="107"/>
      <c r="U31" s="86">
        <f t="shared" si="1"/>
        <v>191.74600000000001</v>
      </c>
      <c r="V31" s="76"/>
      <c r="W31" s="38"/>
      <c r="X31" s="38"/>
      <c r="Y31" s="38"/>
      <c r="Z31" s="38"/>
      <c r="AA31" s="38"/>
      <c r="AB31" s="85"/>
      <c r="AC31" s="85"/>
      <c r="AD31" s="85"/>
      <c r="AE31" s="85"/>
      <c r="AF31" s="85"/>
      <c r="AG31" s="85"/>
    </row>
    <row r="32" spans="1:33" x14ac:dyDescent="0.3">
      <c r="A32" s="87"/>
      <c r="B32" s="100"/>
      <c r="C32" s="76"/>
      <c r="D32" s="76"/>
      <c r="E32" s="76"/>
      <c r="F32" s="76"/>
      <c r="G32" s="76"/>
      <c r="H32" s="76"/>
      <c r="I32" s="76" t="s">
        <v>19</v>
      </c>
      <c r="J32" s="76"/>
      <c r="K32" s="108" t="s">
        <v>20</v>
      </c>
      <c r="L32" s="111" t="s">
        <v>37</v>
      </c>
      <c r="M32" s="111"/>
      <c r="N32" s="112"/>
      <c r="O32" s="75"/>
      <c r="P32" s="106"/>
      <c r="Q32" s="106"/>
      <c r="R32" s="86">
        <v>6.5640000000000001</v>
      </c>
      <c r="S32" s="107">
        <v>391.84699999999998</v>
      </c>
      <c r="T32" s="107"/>
      <c r="U32" s="86">
        <f t="shared" si="1"/>
        <v>398.411</v>
      </c>
      <c r="V32" s="76"/>
      <c r="W32" s="38"/>
      <c r="X32" s="38"/>
      <c r="Y32" s="38"/>
      <c r="Z32" s="38"/>
      <c r="AA32" s="38"/>
      <c r="AB32" s="85"/>
      <c r="AC32" s="85"/>
      <c r="AD32" s="85"/>
      <c r="AE32" s="85"/>
      <c r="AF32" s="85"/>
      <c r="AG32" s="85"/>
    </row>
    <row r="33" spans="1:33" ht="37.5" x14ac:dyDescent="0.3">
      <c r="A33" s="87"/>
      <c r="B33" s="100"/>
      <c r="C33" s="76"/>
      <c r="D33" s="76"/>
      <c r="E33" s="76"/>
      <c r="F33" s="76"/>
      <c r="G33" s="76"/>
      <c r="H33" s="76"/>
      <c r="I33" s="76" t="s">
        <v>207</v>
      </c>
      <c r="J33" s="76"/>
      <c r="K33" s="108" t="s">
        <v>79</v>
      </c>
      <c r="L33" s="109" t="s">
        <v>86</v>
      </c>
      <c r="M33" s="109"/>
      <c r="N33" s="110"/>
      <c r="O33" s="75"/>
      <c r="P33" s="106"/>
      <c r="Q33" s="106"/>
      <c r="R33" s="86">
        <v>6.0090000000000003</v>
      </c>
      <c r="S33" s="107"/>
      <c r="T33" s="107"/>
      <c r="U33" s="86">
        <f t="shared" si="1"/>
        <v>6.0090000000000003</v>
      </c>
      <c r="V33" s="76"/>
      <c r="W33" s="38"/>
      <c r="X33" s="38"/>
      <c r="Y33" s="38"/>
      <c r="Z33" s="38"/>
      <c r="AA33" s="38"/>
      <c r="AB33" s="85"/>
      <c r="AC33" s="85"/>
      <c r="AD33" s="85"/>
      <c r="AE33" s="85"/>
      <c r="AF33" s="85"/>
      <c r="AG33" s="85"/>
    </row>
    <row r="34" spans="1:33" ht="93.75" customHeight="1" x14ac:dyDescent="0.3">
      <c r="A34" s="87" t="s">
        <v>30</v>
      </c>
      <c r="B34" s="87" t="s">
        <v>85</v>
      </c>
      <c r="C34" s="76"/>
      <c r="D34" s="76"/>
      <c r="E34" s="76"/>
      <c r="F34" s="76"/>
      <c r="G34" s="76"/>
      <c r="H34" s="76"/>
      <c r="I34" s="76"/>
      <c r="J34" s="76"/>
      <c r="K34" s="202" t="s">
        <v>26</v>
      </c>
      <c r="L34" s="76" t="s">
        <v>76</v>
      </c>
      <c r="M34" s="76"/>
      <c r="N34" s="86"/>
      <c r="O34" s="75"/>
      <c r="P34" s="106"/>
      <c r="Q34" s="106"/>
      <c r="R34" s="204">
        <f>SUM(R35:R38)</f>
        <v>246.12100000000001</v>
      </c>
      <c r="S34" s="204">
        <f t="shared" ref="S34" si="4">SUM(S35:S38)</f>
        <v>307.38299999999998</v>
      </c>
      <c r="T34" s="107"/>
      <c r="U34" s="86">
        <f t="shared" si="1"/>
        <v>553.50400000000002</v>
      </c>
      <c r="V34" s="76"/>
      <c r="W34" s="38"/>
      <c r="X34" s="38"/>
      <c r="Y34" s="38"/>
      <c r="Z34" s="38"/>
      <c r="AA34" s="38"/>
      <c r="AB34" s="85"/>
      <c r="AC34" s="85"/>
      <c r="AD34" s="85"/>
      <c r="AE34" s="85"/>
      <c r="AF34" s="85"/>
      <c r="AG34" s="85"/>
    </row>
    <row r="35" spans="1:33" ht="37.5" x14ac:dyDescent="0.3">
      <c r="A35" s="87"/>
      <c r="B35" s="100"/>
      <c r="C35" s="76"/>
      <c r="D35" s="76"/>
      <c r="E35" s="76"/>
      <c r="F35" s="76"/>
      <c r="G35" s="76"/>
      <c r="H35" s="76"/>
      <c r="I35" s="76" t="s">
        <v>205</v>
      </c>
      <c r="J35" s="76"/>
      <c r="K35" s="108" t="s">
        <v>41</v>
      </c>
      <c r="L35" s="109" t="s">
        <v>27</v>
      </c>
      <c r="M35" s="109"/>
      <c r="N35" s="110"/>
      <c r="O35" s="75"/>
      <c r="P35" s="106"/>
      <c r="Q35" s="106"/>
      <c r="R35" s="113">
        <v>88.935000000000002</v>
      </c>
      <c r="S35" s="113"/>
      <c r="T35" s="107"/>
      <c r="U35" s="86">
        <f t="shared" si="1"/>
        <v>88.935000000000002</v>
      </c>
      <c r="V35" s="76"/>
      <c r="W35" s="38"/>
      <c r="X35" s="38"/>
      <c r="Y35" s="38"/>
      <c r="Z35" s="38"/>
      <c r="AA35" s="38"/>
      <c r="AB35" s="85"/>
      <c r="AC35" s="85"/>
      <c r="AD35" s="85"/>
      <c r="AE35" s="85"/>
      <c r="AF35" s="85"/>
      <c r="AG35" s="85"/>
    </row>
    <row r="36" spans="1:33" ht="37.5" x14ac:dyDescent="0.3">
      <c r="A36" s="87"/>
      <c r="B36" s="100"/>
      <c r="C36" s="76"/>
      <c r="D36" s="76"/>
      <c r="E36" s="76"/>
      <c r="F36" s="76"/>
      <c r="G36" s="76"/>
      <c r="H36" s="76"/>
      <c r="I36" s="76" t="s">
        <v>206</v>
      </c>
      <c r="J36" s="76"/>
      <c r="K36" s="108" t="s">
        <v>78</v>
      </c>
      <c r="L36" s="109" t="s">
        <v>42</v>
      </c>
      <c r="M36" s="109"/>
      <c r="N36" s="110"/>
      <c r="O36" s="75"/>
      <c r="P36" s="106"/>
      <c r="Q36" s="106"/>
      <c r="R36" s="113">
        <v>142.99100000000001</v>
      </c>
      <c r="S36" s="113">
        <v>18.93</v>
      </c>
      <c r="T36" s="107"/>
      <c r="U36" s="86">
        <f t="shared" si="1"/>
        <v>161.92100000000002</v>
      </c>
      <c r="V36" s="76"/>
      <c r="W36" s="38"/>
      <c r="X36" s="38"/>
      <c r="Y36" s="38"/>
      <c r="Z36" s="38"/>
      <c r="AA36" s="38"/>
      <c r="AB36" s="85"/>
      <c r="AC36" s="85"/>
      <c r="AD36" s="85"/>
      <c r="AE36" s="85"/>
      <c r="AF36" s="85"/>
      <c r="AG36" s="85"/>
    </row>
    <row r="37" spans="1:33" x14ac:dyDescent="0.3">
      <c r="A37" s="87"/>
      <c r="B37" s="100"/>
      <c r="C37" s="76"/>
      <c r="D37" s="76"/>
      <c r="E37" s="76"/>
      <c r="F37" s="76"/>
      <c r="G37" s="76"/>
      <c r="H37" s="76"/>
      <c r="I37" s="76" t="s">
        <v>19</v>
      </c>
      <c r="J37" s="76"/>
      <c r="K37" s="108" t="s">
        <v>20</v>
      </c>
      <c r="L37" s="111" t="s">
        <v>37</v>
      </c>
      <c r="M37" s="111"/>
      <c r="N37" s="112"/>
      <c r="O37" s="75"/>
      <c r="P37" s="106"/>
      <c r="Q37" s="106"/>
      <c r="R37" s="113">
        <v>9.5350000000000001</v>
      </c>
      <c r="S37" s="107">
        <v>288.45299999999997</v>
      </c>
      <c r="T37" s="107"/>
      <c r="U37" s="86">
        <f t="shared" si="1"/>
        <v>297.988</v>
      </c>
      <c r="V37" s="76"/>
      <c r="W37" s="38"/>
      <c r="X37" s="38"/>
      <c r="Y37" s="38"/>
      <c r="Z37" s="38"/>
      <c r="AA37" s="38"/>
      <c r="AB37" s="85"/>
      <c r="AC37" s="85"/>
      <c r="AD37" s="85"/>
      <c r="AE37" s="85"/>
      <c r="AF37" s="85"/>
      <c r="AG37" s="85"/>
    </row>
    <row r="38" spans="1:33" ht="37.5" x14ac:dyDescent="0.3">
      <c r="A38" s="87"/>
      <c r="B38" s="100"/>
      <c r="C38" s="76"/>
      <c r="D38" s="76"/>
      <c r="E38" s="76"/>
      <c r="F38" s="76"/>
      <c r="G38" s="76"/>
      <c r="H38" s="76"/>
      <c r="I38" s="76" t="s">
        <v>207</v>
      </c>
      <c r="J38" s="76"/>
      <c r="K38" s="108" t="s">
        <v>79</v>
      </c>
      <c r="L38" s="109" t="s">
        <v>86</v>
      </c>
      <c r="M38" s="109"/>
      <c r="N38" s="110"/>
      <c r="O38" s="75"/>
      <c r="P38" s="106"/>
      <c r="Q38" s="106"/>
      <c r="R38" s="113">
        <v>4.66</v>
      </c>
      <c r="S38" s="107"/>
      <c r="T38" s="107"/>
      <c r="U38" s="86">
        <f t="shared" si="1"/>
        <v>4.66</v>
      </c>
      <c r="V38" s="76"/>
      <c r="W38" s="38"/>
      <c r="X38" s="38"/>
      <c r="Y38" s="38"/>
      <c r="Z38" s="38"/>
      <c r="AA38" s="38"/>
      <c r="AB38" s="85"/>
      <c r="AC38" s="85"/>
      <c r="AD38" s="85"/>
      <c r="AE38" s="85"/>
      <c r="AF38" s="85"/>
      <c r="AG38" s="85"/>
    </row>
    <row r="39" spans="1:33" s="8" customFormat="1" ht="56.25" x14ac:dyDescent="0.3">
      <c r="A39" s="87" t="s">
        <v>31</v>
      </c>
      <c r="B39" s="76" t="s">
        <v>212</v>
      </c>
      <c r="C39" s="76"/>
      <c r="D39" s="76"/>
      <c r="E39" s="76"/>
      <c r="F39" s="76"/>
      <c r="G39" s="76"/>
      <c r="H39" s="76"/>
      <c r="I39" s="76"/>
      <c r="J39" s="76"/>
      <c r="K39" s="202" t="s">
        <v>77</v>
      </c>
      <c r="L39" s="115" t="s">
        <v>81</v>
      </c>
      <c r="M39" s="115"/>
      <c r="N39" s="110"/>
      <c r="O39" s="75"/>
      <c r="P39" s="106"/>
      <c r="Q39" s="106"/>
      <c r="R39" s="204">
        <f>+R40+R41+R42+R43</f>
        <v>458.15999999999997</v>
      </c>
      <c r="S39" s="204">
        <f t="shared" ref="S39" si="5">+S40+S41+S42+S43</f>
        <v>541.44799999999998</v>
      </c>
      <c r="T39" s="86"/>
      <c r="U39" s="86">
        <f t="shared" ref="U39:U48" si="6">+R39+S39+T39</f>
        <v>999.60799999999995</v>
      </c>
      <c r="V39" s="76"/>
      <c r="W39" s="9"/>
      <c r="X39" s="9"/>
      <c r="Y39" s="9"/>
      <c r="Z39" s="9"/>
      <c r="AA39" s="9"/>
      <c r="AB39" s="114"/>
      <c r="AC39" s="114"/>
      <c r="AD39" s="114"/>
      <c r="AE39" s="114"/>
      <c r="AF39" s="114"/>
      <c r="AG39" s="114"/>
    </row>
    <row r="40" spans="1:33" s="8" customFormat="1" ht="56.25" x14ac:dyDescent="0.3">
      <c r="A40" s="87"/>
      <c r="B40" s="76"/>
      <c r="C40" s="76"/>
      <c r="D40" s="76"/>
      <c r="E40" s="76"/>
      <c r="F40" s="76"/>
      <c r="G40" s="76"/>
      <c r="H40" s="76"/>
      <c r="I40" s="76" t="s">
        <v>205</v>
      </c>
      <c r="J40" s="76"/>
      <c r="K40" s="87" t="s">
        <v>41</v>
      </c>
      <c r="L40" s="101" t="s">
        <v>40</v>
      </c>
      <c r="M40" s="101"/>
      <c r="N40" s="102"/>
      <c r="O40" s="75"/>
      <c r="P40" s="106"/>
      <c r="Q40" s="106"/>
      <c r="R40" s="86">
        <v>113.60899999999999</v>
      </c>
      <c r="S40" s="107">
        <v>0</v>
      </c>
      <c r="T40" s="107"/>
      <c r="U40" s="86">
        <f t="shared" si="6"/>
        <v>113.60899999999999</v>
      </c>
      <c r="V40" s="76"/>
      <c r="W40" s="9"/>
      <c r="X40" s="9"/>
      <c r="Y40" s="9"/>
      <c r="Z40" s="9"/>
      <c r="AA40" s="9"/>
      <c r="AB40" s="114"/>
      <c r="AC40" s="114"/>
      <c r="AD40" s="114"/>
      <c r="AE40" s="114"/>
      <c r="AF40" s="114"/>
      <c r="AG40" s="114"/>
    </row>
    <row r="41" spans="1:33" s="8" customFormat="1" x14ac:dyDescent="0.3">
      <c r="A41" s="87"/>
      <c r="B41" s="76"/>
      <c r="C41" s="76"/>
      <c r="D41" s="76"/>
      <c r="E41" s="76"/>
      <c r="F41" s="76"/>
      <c r="G41" s="76"/>
      <c r="H41" s="76"/>
      <c r="I41" s="76" t="s">
        <v>19</v>
      </c>
      <c r="J41" s="76"/>
      <c r="K41" s="87" t="s">
        <v>20</v>
      </c>
      <c r="L41" s="101" t="s">
        <v>37</v>
      </c>
      <c r="M41" s="101"/>
      <c r="N41" s="102"/>
      <c r="O41" s="75"/>
      <c r="P41" s="106"/>
      <c r="Q41" s="106"/>
      <c r="R41" s="86">
        <v>256.238</v>
      </c>
      <c r="S41" s="107">
        <v>541.44799999999998</v>
      </c>
      <c r="T41" s="107"/>
      <c r="U41" s="86">
        <f t="shared" si="6"/>
        <v>797.68599999999992</v>
      </c>
      <c r="V41" s="76"/>
      <c r="W41" s="9"/>
      <c r="X41" s="9"/>
      <c r="Y41" s="9"/>
      <c r="Z41" s="9"/>
      <c r="AA41" s="9"/>
      <c r="AB41" s="114"/>
      <c r="AC41" s="114"/>
      <c r="AD41" s="114"/>
      <c r="AE41" s="114"/>
      <c r="AF41" s="114"/>
      <c r="AG41" s="114"/>
    </row>
    <row r="42" spans="1:33" s="8" customFormat="1" ht="37.5" x14ac:dyDescent="0.25">
      <c r="A42" s="87"/>
      <c r="B42" s="76"/>
      <c r="C42" s="76"/>
      <c r="D42" s="76"/>
      <c r="E42" s="76"/>
      <c r="F42" s="76"/>
      <c r="G42" s="76"/>
      <c r="H42" s="76"/>
      <c r="I42" s="76" t="s">
        <v>206</v>
      </c>
      <c r="J42" s="76"/>
      <c r="K42" s="87" t="s">
        <v>78</v>
      </c>
      <c r="L42" s="115" t="s">
        <v>42</v>
      </c>
      <c r="M42" s="115"/>
      <c r="N42" s="110"/>
      <c r="O42" s="75"/>
      <c r="P42" s="86"/>
      <c r="Q42" s="86"/>
      <c r="R42" s="86">
        <v>62.485999999999997</v>
      </c>
      <c r="S42" s="117"/>
      <c r="T42" s="117"/>
      <c r="U42" s="86">
        <f t="shared" si="6"/>
        <v>62.485999999999997</v>
      </c>
      <c r="V42" s="76"/>
      <c r="W42" s="9"/>
      <c r="X42" s="9"/>
      <c r="Y42" s="9"/>
      <c r="Z42" s="9"/>
      <c r="AA42" s="9"/>
      <c r="AB42" s="114"/>
      <c r="AC42" s="114"/>
      <c r="AD42" s="114"/>
      <c r="AE42" s="114"/>
      <c r="AF42" s="114"/>
      <c r="AG42" s="114"/>
    </row>
    <row r="43" spans="1:33" s="8" customFormat="1" ht="37.5" x14ac:dyDescent="0.25">
      <c r="A43" s="87"/>
      <c r="B43" s="76"/>
      <c r="C43" s="76"/>
      <c r="D43" s="76"/>
      <c r="E43" s="76"/>
      <c r="F43" s="76"/>
      <c r="G43" s="76"/>
      <c r="H43" s="76"/>
      <c r="I43" s="76" t="s">
        <v>207</v>
      </c>
      <c r="J43" s="76"/>
      <c r="K43" s="87" t="s">
        <v>79</v>
      </c>
      <c r="L43" s="115" t="s">
        <v>80</v>
      </c>
      <c r="M43" s="115"/>
      <c r="N43" s="110"/>
      <c r="O43" s="75"/>
      <c r="P43" s="86"/>
      <c r="Q43" s="86"/>
      <c r="R43" s="86">
        <v>25.827000000000002</v>
      </c>
      <c r="S43" s="117"/>
      <c r="T43" s="117"/>
      <c r="U43" s="86">
        <f t="shared" si="6"/>
        <v>25.827000000000002</v>
      </c>
      <c r="V43" s="76"/>
      <c r="W43" s="9"/>
      <c r="X43" s="9"/>
      <c r="Y43" s="9"/>
      <c r="Z43" s="9"/>
      <c r="AA43" s="9"/>
      <c r="AB43" s="114"/>
      <c r="AC43" s="114"/>
      <c r="AD43" s="114"/>
      <c r="AE43" s="114"/>
      <c r="AF43" s="114"/>
      <c r="AG43" s="114"/>
    </row>
    <row r="44" spans="1:33" s="8" customFormat="1" ht="45" customHeight="1" x14ac:dyDescent="0.3">
      <c r="A44" s="87" t="s">
        <v>32</v>
      </c>
      <c r="B44" s="76" t="s">
        <v>179</v>
      </c>
      <c r="C44" s="76"/>
      <c r="D44" s="76"/>
      <c r="E44" s="76"/>
      <c r="F44" s="76"/>
      <c r="G44" s="76"/>
      <c r="H44" s="76"/>
      <c r="I44" s="76"/>
      <c r="J44" s="76"/>
      <c r="K44" s="202" t="s">
        <v>77</v>
      </c>
      <c r="L44" s="115" t="s">
        <v>81</v>
      </c>
      <c r="M44" s="115"/>
      <c r="N44" s="110"/>
      <c r="O44" s="75"/>
      <c r="P44" s="106"/>
      <c r="Q44" s="106"/>
      <c r="R44" s="204">
        <f>+R45+R46+R47+R48</f>
        <v>1519.9950000000001</v>
      </c>
      <c r="S44" s="204">
        <f t="shared" ref="S44" si="7">+S45+S46+S47+S48</f>
        <v>1790.1860000000001</v>
      </c>
      <c r="T44" s="86"/>
      <c r="U44" s="86">
        <f t="shared" si="6"/>
        <v>3310.1810000000005</v>
      </c>
      <c r="V44" s="76"/>
      <c r="W44" s="9"/>
      <c r="X44" s="9"/>
      <c r="Y44" s="9"/>
      <c r="Z44" s="9"/>
      <c r="AA44" s="9"/>
      <c r="AB44" s="114"/>
      <c r="AC44" s="114"/>
      <c r="AD44" s="114"/>
      <c r="AE44" s="114"/>
      <c r="AF44" s="114"/>
      <c r="AG44" s="114"/>
    </row>
    <row r="45" spans="1:33" s="8" customFormat="1" ht="56.25" x14ac:dyDescent="0.3">
      <c r="A45" s="87"/>
      <c r="B45" s="76"/>
      <c r="C45" s="76"/>
      <c r="D45" s="76"/>
      <c r="E45" s="76"/>
      <c r="F45" s="76"/>
      <c r="G45" s="76"/>
      <c r="H45" s="76"/>
      <c r="I45" s="76" t="s">
        <v>205</v>
      </c>
      <c r="J45" s="76"/>
      <c r="K45" s="87" t="s">
        <v>41</v>
      </c>
      <c r="L45" s="101" t="s">
        <v>40</v>
      </c>
      <c r="M45" s="101"/>
      <c r="N45" s="102"/>
      <c r="O45" s="75"/>
      <c r="P45" s="106"/>
      <c r="Q45" s="106"/>
      <c r="R45" s="86">
        <v>512.20500000000004</v>
      </c>
      <c r="S45" s="107">
        <v>75.995000000000005</v>
      </c>
      <c r="T45" s="107"/>
      <c r="U45" s="86">
        <f t="shared" si="6"/>
        <v>588.20000000000005</v>
      </c>
      <c r="V45" s="76"/>
      <c r="W45" s="9"/>
      <c r="X45" s="9"/>
      <c r="Y45" s="9"/>
      <c r="Z45" s="9"/>
      <c r="AA45" s="9"/>
      <c r="AB45" s="114"/>
      <c r="AC45" s="114"/>
      <c r="AD45" s="114"/>
      <c r="AE45" s="114"/>
      <c r="AF45" s="114"/>
      <c r="AG45" s="114"/>
    </row>
    <row r="46" spans="1:33" s="8" customFormat="1" x14ac:dyDescent="0.3">
      <c r="A46" s="87"/>
      <c r="B46" s="76"/>
      <c r="C46" s="76"/>
      <c r="D46" s="76"/>
      <c r="E46" s="76"/>
      <c r="F46" s="76"/>
      <c r="G46" s="76"/>
      <c r="H46" s="76"/>
      <c r="I46" s="76" t="s">
        <v>19</v>
      </c>
      <c r="J46" s="76"/>
      <c r="K46" s="87" t="s">
        <v>20</v>
      </c>
      <c r="L46" s="101" t="s">
        <v>37</v>
      </c>
      <c r="M46" s="101"/>
      <c r="N46" s="102"/>
      <c r="O46" s="75"/>
      <c r="P46" s="106"/>
      <c r="Q46" s="106"/>
      <c r="R46" s="86"/>
      <c r="S46" s="107">
        <v>1714.191</v>
      </c>
      <c r="T46" s="107"/>
      <c r="U46" s="86">
        <f t="shared" si="6"/>
        <v>1714.191</v>
      </c>
      <c r="V46" s="76"/>
      <c r="W46" s="9"/>
      <c r="X46" s="9"/>
      <c r="Y46" s="9"/>
      <c r="Z46" s="9"/>
      <c r="AA46" s="9"/>
      <c r="AB46" s="114"/>
      <c r="AC46" s="114"/>
      <c r="AD46" s="114"/>
      <c r="AE46" s="114"/>
      <c r="AF46" s="114"/>
      <c r="AG46" s="114"/>
    </row>
    <row r="47" spans="1:33" s="8" customFormat="1" ht="37.5" x14ac:dyDescent="0.25">
      <c r="A47" s="87"/>
      <c r="B47" s="76"/>
      <c r="C47" s="76"/>
      <c r="D47" s="76"/>
      <c r="E47" s="76"/>
      <c r="F47" s="76"/>
      <c r="G47" s="76"/>
      <c r="H47" s="76"/>
      <c r="I47" s="76" t="s">
        <v>206</v>
      </c>
      <c r="J47" s="76"/>
      <c r="K47" s="87" t="s">
        <v>78</v>
      </c>
      <c r="L47" s="115" t="s">
        <v>42</v>
      </c>
      <c r="M47" s="115"/>
      <c r="N47" s="110"/>
      <c r="O47" s="75"/>
      <c r="P47" s="86"/>
      <c r="Q47" s="86"/>
      <c r="R47" s="86">
        <v>986.23099999999999</v>
      </c>
      <c r="S47" s="117"/>
      <c r="T47" s="117"/>
      <c r="U47" s="86">
        <f t="shared" si="6"/>
        <v>986.23099999999999</v>
      </c>
      <c r="V47" s="76"/>
      <c r="W47" s="9"/>
      <c r="X47" s="9"/>
      <c r="Y47" s="9"/>
      <c r="Z47" s="9"/>
      <c r="AA47" s="9"/>
      <c r="AB47" s="114"/>
      <c r="AC47" s="114"/>
      <c r="AD47" s="114"/>
      <c r="AE47" s="114"/>
      <c r="AF47" s="114"/>
      <c r="AG47" s="114"/>
    </row>
    <row r="48" spans="1:33" s="8" customFormat="1" ht="37.5" x14ac:dyDescent="0.25">
      <c r="A48" s="87"/>
      <c r="B48" s="76"/>
      <c r="C48" s="76"/>
      <c r="D48" s="76"/>
      <c r="E48" s="76"/>
      <c r="F48" s="76"/>
      <c r="G48" s="76"/>
      <c r="H48" s="76"/>
      <c r="I48" s="76" t="s">
        <v>207</v>
      </c>
      <c r="J48" s="76"/>
      <c r="K48" s="87" t="s">
        <v>79</v>
      </c>
      <c r="L48" s="115" t="s">
        <v>80</v>
      </c>
      <c r="M48" s="115"/>
      <c r="N48" s="110"/>
      <c r="O48" s="75"/>
      <c r="P48" s="86"/>
      <c r="Q48" s="86"/>
      <c r="R48" s="86">
        <v>21.559000000000001</v>
      </c>
      <c r="S48" s="117"/>
      <c r="T48" s="117"/>
      <c r="U48" s="86">
        <f t="shared" si="6"/>
        <v>21.559000000000001</v>
      </c>
      <c r="V48" s="76"/>
      <c r="W48" s="9"/>
      <c r="X48" s="9"/>
      <c r="Y48" s="9"/>
      <c r="Z48" s="9"/>
      <c r="AA48" s="9"/>
      <c r="AB48" s="114"/>
      <c r="AC48" s="114"/>
      <c r="AD48" s="114"/>
      <c r="AE48" s="114"/>
      <c r="AF48" s="114"/>
      <c r="AG48" s="114"/>
    </row>
    <row r="49" spans="1:33" s="8" customFormat="1" ht="56.25" x14ac:dyDescent="0.3">
      <c r="A49" s="87" t="s">
        <v>33</v>
      </c>
      <c r="B49" s="76" t="s">
        <v>178</v>
      </c>
      <c r="C49" s="76"/>
      <c r="D49" s="76"/>
      <c r="E49" s="76"/>
      <c r="F49" s="76"/>
      <c r="G49" s="76"/>
      <c r="H49" s="76"/>
      <c r="I49" s="76"/>
      <c r="J49" s="76"/>
      <c r="K49" s="202" t="s">
        <v>77</v>
      </c>
      <c r="L49" s="115" t="s">
        <v>81</v>
      </c>
      <c r="M49" s="115"/>
      <c r="N49" s="110"/>
      <c r="O49" s="75"/>
      <c r="P49" s="106"/>
      <c r="Q49" s="106"/>
      <c r="R49" s="204">
        <f>+R50+R51+R52+R53</f>
        <v>1000.359</v>
      </c>
      <c r="S49" s="204">
        <f t="shared" ref="S49" si="8">+S50+S51+S52+S53</f>
        <v>1460.0900000000001</v>
      </c>
      <c r="T49" s="86"/>
      <c r="U49" s="86">
        <f t="shared" ref="U49:U58" si="9">+R49+S49+T49</f>
        <v>2460.4490000000001</v>
      </c>
      <c r="V49" s="76"/>
      <c r="W49" s="9"/>
      <c r="X49" s="9"/>
      <c r="Y49" s="9"/>
      <c r="Z49" s="9"/>
      <c r="AA49" s="9"/>
      <c r="AB49" s="114"/>
      <c r="AC49" s="114"/>
      <c r="AD49" s="114"/>
      <c r="AE49" s="114"/>
      <c r="AF49" s="114"/>
      <c r="AG49" s="114"/>
    </row>
    <row r="50" spans="1:33" s="8" customFormat="1" ht="56.25" x14ac:dyDescent="0.3">
      <c r="A50" s="87"/>
      <c r="B50" s="76"/>
      <c r="C50" s="76"/>
      <c r="D50" s="76"/>
      <c r="E50" s="76"/>
      <c r="F50" s="76"/>
      <c r="G50" s="76"/>
      <c r="H50" s="76"/>
      <c r="I50" s="76" t="s">
        <v>205</v>
      </c>
      <c r="J50" s="76"/>
      <c r="K50" s="87" t="s">
        <v>41</v>
      </c>
      <c r="L50" s="101" t="s">
        <v>40</v>
      </c>
      <c r="M50" s="101"/>
      <c r="N50" s="102"/>
      <c r="O50" s="75"/>
      <c r="P50" s="106"/>
      <c r="Q50" s="106"/>
      <c r="R50" s="86">
        <v>323.36500000000001</v>
      </c>
      <c r="S50" s="107">
        <v>59.726999999999997</v>
      </c>
      <c r="T50" s="107"/>
      <c r="U50" s="86">
        <f t="shared" si="9"/>
        <v>383.09199999999998</v>
      </c>
      <c r="V50" s="76"/>
      <c r="W50" s="9"/>
      <c r="X50" s="9"/>
      <c r="Y50" s="9"/>
      <c r="Z50" s="9"/>
      <c r="AA50" s="9"/>
      <c r="AB50" s="114"/>
      <c r="AC50" s="114"/>
      <c r="AD50" s="114"/>
      <c r="AE50" s="114"/>
      <c r="AF50" s="114"/>
      <c r="AG50" s="114"/>
    </row>
    <row r="51" spans="1:33" s="8" customFormat="1" x14ac:dyDescent="0.3">
      <c r="A51" s="87"/>
      <c r="B51" s="76"/>
      <c r="C51" s="76"/>
      <c r="D51" s="76"/>
      <c r="E51" s="76"/>
      <c r="F51" s="76"/>
      <c r="G51" s="76"/>
      <c r="H51" s="76"/>
      <c r="I51" s="76" t="s">
        <v>19</v>
      </c>
      <c r="J51" s="76"/>
      <c r="K51" s="87" t="s">
        <v>20</v>
      </c>
      <c r="L51" s="101" t="s">
        <v>37</v>
      </c>
      <c r="M51" s="101"/>
      <c r="N51" s="102"/>
      <c r="O51" s="75"/>
      <c r="P51" s="106"/>
      <c r="Q51" s="106"/>
      <c r="R51" s="86"/>
      <c r="S51" s="107">
        <v>1400.3630000000001</v>
      </c>
      <c r="T51" s="107"/>
      <c r="U51" s="86">
        <f t="shared" si="9"/>
        <v>1400.3630000000001</v>
      </c>
      <c r="V51" s="76"/>
      <c r="W51" s="9"/>
      <c r="X51" s="9"/>
      <c r="Y51" s="9"/>
      <c r="Z51" s="9"/>
      <c r="AA51" s="9"/>
      <c r="AB51" s="114"/>
      <c r="AC51" s="114"/>
      <c r="AD51" s="114"/>
      <c r="AE51" s="114"/>
      <c r="AF51" s="114"/>
      <c r="AG51" s="114"/>
    </row>
    <row r="52" spans="1:33" s="8" customFormat="1" ht="37.5" x14ac:dyDescent="0.25">
      <c r="A52" s="87"/>
      <c r="B52" s="76"/>
      <c r="C52" s="76"/>
      <c r="D52" s="76"/>
      <c r="E52" s="76"/>
      <c r="F52" s="76"/>
      <c r="G52" s="76"/>
      <c r="H52" s="76"/>
      <c r="I52" s="76" t="s">
        <v>206</v>
      </c>
      <c r="J52" s="76"/>
      <c r="K52" s="87" t="s">
        <v>78</v>
      </c>
      <c r="L52" s="115" t="s">
        <v>42</v>
      </c>
      <c r="M52" s="115"/>
      <c r="N52" s="110"/>
      <c r="O52" s="75"/>
      <c r="P52" s="86"/>
      <c r="Q52" s="86"/>
      <c r="R52" s="86">
        <v>661.995</v>
      </c>
      <c r="S52" s="117"/>
      <c r="T52" s="117"/>
      <c r="U52" s="86">
        <f t="shared" si="9"/>
        <v>661.995</v>
      </c>
      <c r="V52" s="76"/>
      <c r="W52" s="9"/>
      <c r="X52" s="9"/>
      <c r="Y52" s="9"/>
      <c r="Z52" s="9"/>
      <c r="AA52" s="9"/>
      <c r="AB52" s="114"/>
      <c r="AC52" s="114"/>
      <c r="AD52" s="114"/>
      <c r="AE52" s="114"/>
      <c r="AF52" s="114"/>
      <c r="AG52" s="114"/>
    </row>
    <row r="53" spans="1:33" s="8" customFormat="1" ht="37.5" x14ac:dyDescent="0.25">
      <c r="A53" s="87"/>
      <c r="B53" s="76"/>
      <c r="C53" s="76"/>
      <c r="D53" s="76"/>
      <c r="E53" s="76"/>
      <c r="F53" s="76"/>
      <c r="G53" s="76"/>
      <c r="H53" s="76"/>
      <c r="I53" s="76" t="s">
        <v>207</v>
      </c>
      <c r="J53" s="76"/>
      <c r="K53" s="87" t="s">
        <v>79</v>
      </c>
      <c r="L53" s="115" t="s">
        <v>80</v>
      </c>
      <c r="M53" s="115"/>
      <c r="N53" s="110"/>
      <c r="O53" s="75"/>
      <c r="P53" s="86"/>
      <c r="Q53" s="86"/>
      <c r="R53" s="86">
        <v>14.999000000000001</v>
      </c>
      <c r="S53" s="117"/>
      <c r="T53" s="117"/>
      <c r="U53" s="86">
        <f t="shared" si="9"/>
        <v>14.999000000000001</v>
      </c>
      <c r="V53" s="76"/>
      <c r="W53" s="9"/>
      <c r="X53" s="9"/>
      <c r="Y53" s="9"/>
      <c r="Z53" s="9"/>
      <c r="AA53" s="9"/>
      <c r="AB53" s="114"/>
      <c r="AC53" s="114"/>
      <c r="AD53" s="114"/>
      <c r="AE53" s="114"/>
      <c r="AF53" s="114"/>
      <c r="AG53" s="114"/>
    </row>
    <row r="54" spans="1:33" s="8" customFormat="1" ht="48.75" customHeight="1" x14ac:dyDescent="0.3">
      <c r="A54" s="87" t="s">
        <v>34</v>
      </c>
      <c r="B54" s="76" t="s">
        <v>177</v>
      </c>
      <c r="C54" s="76"/>
      <c r="D54" s="76"/>
      <c r="E54" s="76"/>
      <c r="F54" s="76"/>
      <c r="G54" s="76"/>
      <c r="H54" s="76"/>
      <c r="I54" s="76"/>
      <c r="J54" s="76"/>
      <c r="K54" s="202" t="s">
        <v>77</v>
      </c>
      <c r="L54" s="115" t="s">
        <v>81</v>
      </c>
      <c r="M54" s="115"/>
      <c r="N54" s="110"/>
      <c r="O54" s="75"/>
      <c r="P54" s="106"/>
      <c r="Q54" s="106"/>
      <c r="R54" s="204">
        <f>+R55+R56+R57+R58</f>
        <v>983.52600000000007</v>
      </c>
      <c r="S54" s="204">
        <f t="shared" ref="S54" si="10">+S55+S56+S57+S58</f>
        <v>1253.0530000000001</v>
      </c>
      <c r="T54" s="86"/>
      <c r="U54" s="86">
        <f t="shared" si="9"/>
        <v>2236.5790000000002</v>
      </c>
      <c r="V54" s="76"/>
      <c r="W54" s="9"/>
      <c r="X54" s="9"/>
      <c r="Y54" s="9"/>
      <c r="Z54" s="9"/>
      <c r="AA54" s="9"/>
      <c r="AB54" s="114"/>
      <c r="AC54" s="114"/>
      <c r="AD54" s="114"/>
      <c r="AE54" s="114"/>
      <c r="AF54" s="114"/>
      <c r="AG54" s="114"/>
    </row>
    <row r="55" spans="1:33" s="8" customFormat="1" ht="56.25" x14ac:dyDescent="0.3">
      <c r="A55" s="87"/>
      <c r="B55" s="76"/>
      <c r="C55" s="76"/>
      <c r="D55" s="76"/>
      <c r="E55" s="76"/>
      <c r="F55" s="76"/>
      <c r="G55" s="76"/>
      <c r="H55" s="76"/>
      <c r="I55" s="76" t="s">
        <v>205</v>
      </c>
      <c r="J55" s="76"/>
      <c r="K55" s="87" t="s">
        <v>41</v>
      </c>
      <c r="L55" s="101" t="s">
        <v>40</v>
      </c>
      <c r="M55" s="101"/>
      <c r="N55" s="102"/>
      <c r="O55" s="75"/>
      <c r="P55" s="106"/>
      <c r="Q55" s="106"/>
      <c r="R55" s="86">
        <v>95.13</v>
      </c>
      <c r="S55" s="107">
        <v>0</v>
      </c>
      <c r="T55" s="107"/>
      <c r="U55" s="86">
        <f t="shared" si="9"/>
        <v>95.13</v>
      </c>
      <c r="V55" s="76"/>
      <c r="W55" s="9"/>
      <c r="X55" s="9"/>
      <c r="Y55" s="9"/>
      <c r="Z55" s="9"/>
      <c r="AA55" s="9"/>
      <c r="AB55" s="114"/>
      <c r="AC55" s="114"/>
      <c r="AD55" s="114"/>
      <c r="AE55" s="114"/>
      <c r="AF55" s="114"/>
      <c r="AG55" s="114"/>
    </row>
    <row r="56" spans="1:33" s="8" customFormat="1" x14ac:dyDescent="0.3">
      <c r="A56" s="87"/>
      <c r="B56" s="76"/>
      <c r="C56" s="76"/>
      <c r="D56" s="76"/>
      <c r="E56" s="76"/>
      <c r="F56" s="76"/>
      <c r="G56" s="76"/>
      <c r="H56" s="76"/>
      <c r="I56" s="76" t="s">
        <v>19</v>
      </c>
      <c r="J56" s="76"/>
      <c r="K56" s="87" t="s">
        <v>20</v>
      </c>
      <c r="L56" s="101" t="s">
        <v>37</v>
      </c>
      <c r="M56" s="101"/>
      <c r="N56" s="102"/>
      <c r="O56" s="75"/>
      <c r="P56" s="106"/>
      <c r="Q56" s="106"/>
      <c r="R56" s="86">
        <v>879.30100000000004</v>
      </c>
      <c r="S56" s="107">
        <v>1253.0530000000001</v>
      </c>
      <c r="T56" s="107"/>
      <c r="U56" s="86">
        <f t="shared" si="9"/>
        <v>2132.3540000000003</v>
      </c>
      <c r="V56" s="76"/>
      <c r="W56" s="9"/>
      <c r="X56" s="9"/>
      <c r="Y56" s="9"/>
      <c r="Z56" s="9"/>
      <c r="AA56" s="9"/>
      <c r="AB56" s="114"/>
      <c r="AC56" s="114"/>
      <c r="AD56" s="114"/>
      <c r="AE56" s="114"/>
      <c r="AF56" s="114"/>
      <c r="AG56" s="114"/>
    </row>
    <row r="57" spans="1:33" s="8" customFormat="1" ht="27" customHeight="1" x14ac:dyDescent="0.25">
      <c r="A57" s="87"/>
      <c r="B57" s="76"/>
      <c r="C57" s="76"/>
      <c r="D57" s="76"/>
      <c r="E57" s="76"/>
      <c r="F57" s="76"/>
      <c r="G57" s="76"/>
      <c r="H57" s="76"/>
      <c r="I57" s="76" t="s">
        <v>206</v>
      </c>
      <c r="J57" s="76"/>
      <c r="K57" s="87" t="s">
        <v>78</v>
      </c>
      <c r="L57" s="115" t="s">
        <v>42</v>
      </c>
      <c r="M57" s="115"/>
      <c r="N57" s="110"/>
      <c r="O57" s="75"/>
      <c r="P57" s="86"/>
      <c r="Q57" s="86"/>
      <c r="R57" s="86"/>
      <c r="S57" s="117"/>
      <c r="T57" s="117"/>
      <c r="U57" s="86"/>
      <c r="V57" s="76"/>
      <c r="W57" s="9"/>
      <c r="X57" s="9"/>
      <c r="Y57" s="9"/>
      <c r="Z57" s="9"/>
      <c r="AA57" s="9"/>
      <c r="AB57" s="114"/>
      <c r="AC57" s="114"/>
      <c r="AD57" s="114"/>
      <c r="AE57" s="114"/>
      <c r="AF57" s="114"/>
      <c r="AG57" s="114"/>
    </row>
    <row r="58" spans="1:33" s="8" customFormat="1" ht="37.5" x14ac:dyDescent="0.25">
      <c r="A58" s="87"/>
      <c r="B58" s="76"/>
      <c r="C58" s="76"/>
      <c r="D58" s="76"/>
      <c r="E58" s="76"/>
      <c r="F58" s="76"/>
      <c r="G58" s="76"/>
      <c r="H58" s="76"/>
      <c r="I58" s="76" t="s">
        <v>207</v>
      </c>
      <c r="J58" s="76"/>
      <c r="K58" s="87" t="s">
        <v>79</v>
      </c>
      <c r="L58" s="115" t="s">
        <v>80</v>
      </c>
      <c r="M58" s="115"/>
      <c r="N58" s="110"/>
      <c r="O58" s="75"/>
      <c r="P58" s="86"/>
      <c r="Q58" s="86"/>
      <c r="R58" s="86">
        <v>9.0950000000000006</v>
      </c>
      <c r="S58" s="117"/>
      <c r="T58" s="117"/>
      <c r="U58" s="86">
        <f t="shared" si="9"/>
        <v>9.0950000000000006</v>
      </c>
      <c r="V58" s="76"/>
      <c r="W58" s="9"/>
      <c r="X58" s="9"/>
      <c r="Y58" s="9"/>
      <c r="Z58" s="9"/>
      <c r="AA58" s="9"/>
      <c r="AB58" s="114"/>
      <c r="AC58" s="114"/>
      <c r="AD58" s="114"/>
      <c r="AE58" s="114"/>
      <c r="AF58" s="114"/>
      <c r="AG58" s="114"/>
    </row>
    <row r="59" spans="1:33" s="8" customFormat="1" ht="37.5" x14ac:dyDescent="0.25">
      <c r="A59" s="87" t="s">
        <v>44</v>
      </c>
      <c r="B59" s="76" t="s">
        <v>88</v>
      </c>
      <c r="C59" s="76"/>
      <c r="D59" s="76"/>
      <c r="E59" s="76"/>
      <c r="F59" s="76"/>
      <c r="G59" s="76"/>
      <c r="H59" s="76"/>
      <c r="I59" s="76"/>
      <c r="J59" s="203">
        <v>360</v>
      </c>
      <c r="K59" s="202" t="s">
        <v>75</v>
      </c>
      <c r="L59" s="87" t="s">
        <v>74</v>
      </c>
      <c r="M59" s="87"/>
      <c r="N59" s="86"/>
      <c r="O59" s="44"/>
      <c r="P59" s="44"/>
      <c r="Q59" s="44"/>
      <c r="R59" s="80">
        <f>+R60+R61+R62+R63</f>
        <v>223.63299999999998</v>
      </c>
      <c r="S59" s="80">
        <f>+S60+S61+S62+S63</f>
        <v>267.80199999999996</v>
      </c>
      <c r="T59" s="118"/>
      <c r="U59" s="86">
        <f t="shared" ref="U59:U78" si="11">+R59+S59+T59</f>
        <v>491.43499999999995</v>
      </c>
      <c r="V59" s="76"/>
      <c r="W59" s="9"/>
      <c r="X59" s="9"/>
      <c r="Y59" s="9"/>
      <c r="Z59" s="9"/>
      <c r="AA59" s="9"/>
      <c r="AB59" s="114"/>
      <c r="AC59" s="114"/>
      <c r="AD59" s="114"/>
      <c r="AE59" s="114"/>
      <c r="AF59" s="114"/>
      <c r="AG59" s="114"/>
    </row>
    <row r="60" spans="1:33" s="8" customFormat="1" ht="37.5" x14ac:dyDescent="0.25">
      <c r="A60" s="87"/>
      <c r="B60" s="76"/>
      <c r="C60" s="76"/>
      <c r="D60" s="76"/>
      <c r="E60" s="76"/>
      <c r="F60" s="76"/>
      <c r="G60" s="76"/>
      <c r="H60" s="76"/>
      <c r="I60" s="76" t="s">
        <v>205</v>
      </c>
      <c r="J60" s="76"/>
      <c r="K60" s="108" t="s">
        <v>41</v>
      </c>
      <c r="L60" s="109" t="s">
        <v>27</v>
      </c>
      <c r="M60" s="109"/>
      <c r="N60" s="110"/>
      <c r="O60" s="44"/>
      <c r="P60" s="44"/>
      <c r="Q60" s="44"/>
      <c r="R60" s="113">
        <v>52.052</v>
      </c>
      <c r="S60" s="113">
        <v>9.7739999999999991</v>
      </c>
      <c r="T60" s="118"/>
      <c r="U60" s="86">
        <f t="shared" si="11"/>
        <v>61.826000000000001</v>
      </c>
      <c r="V60" s="76"/>
      <c r="W60" s="9"/>
      <c r="X60" s="9"/>
      <c r="Y60" s="9"/>
      <c r="Z60" s="9"/>
      <c r="AA60" s="9"/>
      <c r="AB60" s="114"/>
      <c r="AC60" s="114"/>
      <c r="AD60" s="114"/>
      <c r="AE60" s="114"/>
      <c r="AF60" s="114"/>
      <c r="AG60" s="114"/>
    </row>
    <row r="61" spans="1:33" s="8" customFormat="1" ht="37.5" x14ac:dyDescent="0.25">
      <c r="A61" s="87"/>
      <c r="B61" s="76"/>
      <c r="C61" s="76"/>
      <c r="D61" s="76"/>
      <c r="E61" s="76"/>
      <c r="F61" s="76"/>
      <c r="G61" s="76"/>
      <c r="H61" s="76"/>
      <c r="I61" s="76" t="s">
        <v>206</v>
      </c>
      <c r="J61" s="76"/>
      <c r="K61" s="108" t="s">
        <v>78</v>
      </c>
      <c r="L61" s="109" t="s">
        <v>42</v>
      </c>
      <c r="M61" s="109"/>
      <c r="N61" s="110"/>
      <c r="O61" s="44"/>
      <c r="P61" s="44"/>
      <c r="Q61" s="44"/>
      <c r="R61" s="113">
        <v>142.35499999999999</v>
      </c>
      <c r="S61" s="113">
        <v>15.679</v>
      </c>
      <c r="T61" s="118"/>
      <c r="U61" s="86">
        <f t="shared" si="11"/>
        <v>158.03399999999999</v>
      </c>
      <c r="V61" s="76"/>
      <c r="W61" s="9"/>
      <c r="X61" s="9"/>
      <c r="Y61" s="9"/>
      <c r="Z61" s="9"/>
      <c r="AA61" s="9"/>
      <c r="AB61" s="114"/>
      <c r="AC61" s="114"/>
      <c r="AD61" s="114"/>
      <c r="AE61" s="114"/>
      <c r="AF61" s="114"/>
      <c r="AG61" s="114"/>
    </row>
    <row r="62" spans="1:33" s="8" customFormat="1" x14ac:dyDescent="0.25">
      <c r="A62" s="87"/>
      <c r="B62" s="76"/>
      <c r="C62" s="76"/>
      <c r="D62" s="76"/>
      <c r="E62" s="76"/>
      <c r="F62" s="76"/>
      <c r="G62" s="76"/>
      <c r="H62" s="76"/>
      <c r="I62" s="76" t="s">
        <v>19</v>
      </c>
      <c r="J62" s="76"/>
      <c r="K62" s="108" t="s">
        <v>20</v>
      </c>
      <c r="L62" s="111" t="s">
        <v>37</v>
      </c>
      <c r="M62" s="111"/>
      <c r="N62" s="112"/>
      <c r="O62" s="75"/>
      <c r="P62" s="86"/>
      <c r="Q62" s="86"/>
      <c r="R62" s="113">
        <v>24.876999999999999</v>
      </c>
      <c r="S62" s="113">
        <v>242.34899999999999</v>
      </c>
      <c r="T62" s="117"/>
      <c r="U62" s="86">
        <f t="shared" si="11"/>
        <v>267.226</v>
      </c>
      <c r="V62" s="76"/>
      <c r="W62" s="9"/>
      <c r="X62" s="9"/>
      <c r="Y62" s="9"/>
      <c r="Z62" s="9"/>
      <c r="AA62" s="9"/>
      <c r="AB62" s="114"/>
      <c r="AC62" s="114"/>
      <c r="AD62" s="114"/>
      <c r="AE62" s="114"/>
      <c r="AF62" s="114"/>
      <c r="AG62" s="114"/>
    </row>
    <row r="63" spans="1:33" s="8" customFormat="1" ht="37.5" x14ac:dyDescent="0.25">
      <c r="A63" s="87"/>
      <c r="B63" s="76"/>
      <c r="C63" s="76"/>
      <c r="D63" s="76"/>
      <c r="E63" s="76"/>
      <c r="F63" s="76"/>
      <c r="G63" s="76"/>
      <c r="H63" s="76"/>
      <c r="I63" s="76" t="s">
        <v>207</v>
      </c>
      <c r="J63" s="76"/>
      <c r="K63" s="108" t="s">
        <v>79</v>
      </c>
      <c r="L63" s="109" t="s">
        <v>86</v>
      </c>
      <c r="M63" s="109"/>
      <c r="N63" s="110"/>
      <c r="O63" s="75"/>
      <c r="P63" s="86"/>
      <c r="Q63" s="86"/>
      <c r="R63" s="113">
        <v>4.3490000000000002</v>
      </c>
      <c r="S63" s="113"/>
      <c r="T63" s="117"/>
      <c r="U63" s="86">
        <f t="shared" si="11"/>
        <v>4.3490000000000002</v>
      </c>
      <c r="V63" s="76"/>
      <c r="W63" s="9"/>
      <c r="X63" s="9"/>
      <c r="Y63" s="9"/>
      <c r="Z63" s="9"/>
      <c r="AA63" s="9"/>
      <c r="AB63" s="114"/>
      <c r="AC63" s="114"/>
      <c r="AD63" s="114"/>
      <c r="AE63" s="114"/>
      <c r="AF63" s="114"/>
      <c r="AG63" s="114"/>
    </row>
    <row r="64" spans="1:33" s="8" customFormat="1" ht="37.5" x14ac:dyDescent="0.25">
      <c r="A64" s="87" t="s">
        <v>45</v>
      </c>
      <c r="B64" s="76" t="s">
        <v>89</v>
      </c>
      <c r="C64" s="76"/>
      <c r="D64" s="76"/>
      <c r="E64" s="76"/>
      <c r="F64" s="76"/>
      <c r="G64" s="76"/>
      <c r="H64" s="76"/>
      <c r="I64" s="76"/>
      <c r="J64" s="76"/>
      <c r="K64" s="202" t="s">
        <v>75</v>
      </c>
      <c r="L64" s="87" t="s">
        <v>74</v>
      </c>
      <c r="M64" s="87"/>
      <c r="N64" s="86"/>
      <c r="O64" s="75"/>
      <c r="P64" s="86"/>
      <c r="Q64" s="86"/>
      <c r="R64" s="80">
        <f>+R65+R66+R67+R68</f>
        <v>228.779</v>
      </c>
      <c r="S64" s="80">
        <f>+S65+S66+S67+S68</f>
        <v>302.89100000000002</v>
      </c>
      <c r="T64" s="117"/>
      <c r="U64" s="86">
        <f t="shared" si="11"/>
        <v>531.67000000000007</v>
      </c>
      <c r="V64" s="76"/>
      <c r="W64" s="9"/>
      <c r="X64" s="9"/>
      <c r="Y64" s="9"/>
      <c r="Z64" s="9"/>
      <c r="AA64" s="9"/>
      <c r="AB64" s="114"/>
      <c r="AC64" s="114"/>
      <c r="AD64" s="114"/>
      <c r="AE64" s="114"/>
      <c r="AF64" s="114"/>
      <c r="AG64" s="114"/>
    </row>
    <row r="65" spans="1:33" s="8" customFormat="1" ht="37.5" x14ac:dyDescent="0.25">
      <c r="A65" s="87"/>
      <c r="B65" s="76"/>
      <c r="C65" s="76"/>
      <c r="D65" s="76"/>
      <c r="E65" s="76"/>
      <c r="F65" s="76"/>
      <c r="G65" s="76"/>
      <c r="H65" s="76"/>
      <c r="I65" s="76" t="s">
        <v>205</v>
      </c>
      <c r="J65" s="76"/>
      <c r="K65" s="108" t="s">
        <v>41</v>
      </c>
      <c r="L65" s="109" t="s">
        <v>27</v>
      </c>
      <c r="M65" s="109"/>
      <c r="N65" s="110"/>
      <c r="O65" s="75"/>
      <c r="P65" s="86"/>
      <c r="Q65" s="86"/>
      <c r="R65" s="119">
        <v>55.893999999999998</v>
      </c>
      <c r="S65" s="117">
        <v>12.122</v>
      </c>
      <c r="T65" s="117"/>
      <c r="U65" s="86">
        <f t="shared" si="11"/>
        <v>68.015999999999991</v>
      </c>
      <c r="V65" s="76"/>
      <c r="W65" s="9"/>
      <c r="X65" s="9"/>
      <c r="Y65" s="9"/>
      <c r="Z65" s="9"/>
      <c r="AA65" s="9"/>
      <c r="AB65" s="114"/>
      <c r="AC65" s="114"/>
      <c r="AD65" s="114"/>
      <c r="AE65" s="114"/>
      <c r="AF65" s="114"/>
      <c r="AG65" s="114"/>
    </row>
    <row r="66" spans="1:33" s="8" customFormat="1" ht="37.5" x14ac:dyDescent="0.25">
      <c r="A66" s="87"/>
      <c r="B66" s="76"/>
      <c r="C66" s="76"/>
      <c r="D66" s="76"/>
      <c r="E66" s="76"/>
      <c r="F66" s="76"/>
      <c r="G66" s="76"/>
      <c r="H66" s="76"/>
      <c r="I66" s="76" t="s">
        <v>206</v>
      </c>
      <c r="J66" s="76"/>
      <c r="K66" s="108" t="s">
        <v>78</v>
      </c>
      <c r="L66" s="109" t="s">
        <v>42</v>
      </c>
      <c r="M66" s="109"/>
      <c r="N66" s="110"/>
      <c r="O66" s="75"/>
      <c r="P66" s="86"/>
      <c r="Q66" s="86"/>
      <c r="R66" s="119">
        <v>133.15799999999999</v>
      </c>
      <c r="S66" s="117">
        <v>0</v>
      </c>
      <c r="T66" s="117"/>
      <c r="U66" s="86">
        <f t="shared" si="11"/>
        <v>133.15799999999999</v>
      </c>
      <c r="V66" s="76"/>
      <c r="W66" s="9"/>
      <c r="X66" s="9"/>
      <c r="Y66" s="9"/>
      <c r="Z66" s="9"/>
      <c r="AA66" s="9"/>
      <c r="AB66" s="114"/>
      <c r="AC66" s="114"/>
      <c r="AD66" s="114"/>
      <c r="AE66" s="114"/>
      <c r="AF66" s="114"/>
      <c r="AG66" s="114"/>
    </row>
    <row r="67" spans="1:33" s="8" customFormat="1" x14ac:dyDescent="0.25">
      <c r="A67" s="87"/>
      <c r="B67" s="76"/>
      <c r="C67" s="76"/>
      <c r="D67" s="76"/>
      <c r="E67" s="76"/>
      <c r="F67" s="76"/>
      <c r="G67" s="76"/>
      <c r="H67" s="76"/>
      <c r="I67" s="76" t="s">
        <v>19</v>
      </c>
      <c r="J67" s="76"/>
      <c r="K67" s="108" t="s">
        <v>20</v>
      </c>
      <c r="L67" s="111" t="s">
        <v>37</v>
      </c>
      <c r="M67" s="111"/>
      <c r="N67" s="112"/>
      <c r="O67" s="75"/>
      <c r="P67" s="86"/>
      <c r="Q67" s="86"/>
      <c r="R67" s="120">
        <v>33.503999999999998</v>
      </c>
      <c r="S67" s="113">
        <v>290.76900000000001</v>
      </c>
      <c r="T67" s="117"/>
      <c r="U67" s="86">
        <f t="shared" si="11"/>
        <v>324.27300000000002</v>
      </c>
      <c r="V67" s="76"/>
      <c r="W67" s="9"/>
      <c r="X67" s="9"/>
      <c r="Y67" s="9"/>
      <c r="Z67" s="9"/>
      <c r="AA67" s="9"/>
      <c r="AB67" s="114"/>
      <c r="AC67" s="114"/>
      <c r="AD67" s="114"/>
      <c r="AE67" s="114"/>
      <c r="AF67" s="114"/>
      <c r="AG67" s="114"/>
    </row>
    <row r="68" spans="1:33" s="8" customFormat="1" ht="37.5" x14ac:dyDescent="0.25">
      <c r="A68" s="87"/>
      <c r="B68" s="76"/>
      <c r="C68" s="76"/>
      <c r="D68" s="76"/>
      <c r="E68" s="76"/>
      <c r="F68" s="76"/>
      <c r="G68" s="76"/>
      <c r="H68" s="76"/>
      <c r="I68" s="76" t="s">
        <v>207</v>
      </c>
      <c r="J68" s="76"/>
      <c r="K68" s="108" t="s">
        <v>79</v>
      </c>
      <c r="L68" s="109" t="s">
        <v>86</v>
      </c>
      <c r="M68" s="109"/>
      <c r="N68" s="110"/>
      <c r="O68" s="75"/>
      <c r="P68" s="86"/>
      <c r="Q68" s="86"/>
      <c r="R68" s="119">
        <v>6.2229999999999999</v>
      </c>
      <c r="S68" s="117"/>
      <c r="T68" s="117"/>
      <c r="U68" s="86">
        <f t="shared" si="11"/>
        <v>6.2229999999999999</v>
      </c>
      <c r="V68" s="76"/>
      <c r="W68" s="9"/>
      <c r="X68" s="9"/>
      <c r="Y68" s="9"/>
      <c r="Z68" s="9"/>
      <c r="AA68" s="9"/>
      <c r="AB68" s="114"/>
      <c r="AC68" s="114"/>
      <c r="AD68" s="114"/>
      <c r="AE68" s="114"/>
      <c r="AF68" s="114"/>
      <c r="AG68" s="114"/>
    </row>
    <row r="69" spans="1:33" ht="37.5" x14ac:dyDescent="0.3">
      <c r="A69" s="87" t="s">
        <v>46</v>
      </c>
      <c r="B69" s="167" t="s">
        <v>90</v>
      </c>
      <c r="C69" s="76"/>
      <c r="D69" s="76"/>
      <c r="E69" s="76"/>
      <c r="F69" s="76"/>
      <c r="G69" s="76"/>
      <c r="H69" s="76"/>
      <c r="I69" s="76"/>
      <c r="J69" s="76"/>
      <c r="K69" s="202" t="s">
        <v>75</v>
      </c>
      <c r="L69" s="87" t="s">
        <v>74</v>
      </c>
      <c r="M69" s="87"/>
      <c r="N69" s="86"/>
      <c r="O69" s="75"/>
      <c r="P69" s="106"/>
      <c r="Q69" s="106"/>
      <c r="R69" s="80">
        <f>+R70+R71+R72+R73</f>
        <v>248.2021</v>
      </c>
      <c r="S69" s="80">
        <f>+S70+S71+S72+S73</f>
        <v>310.27199999999999</v>
      </c>
      <c r="T69" s="107"/>
      <c r="U69" s="86">
        <f t="shared" si="11"/>
        <v>558.47410000000002</v>
      </c>
      <c r="V69" s="76"/>
      <c r="W69" s="38"/>
      <c r="X69" s="38"/>
      <c r="Y69" s="38"/>
      <c r="Z69" s="38"/>
      <c r="AA69" s="38"/>
      <c r="AB69" s="85"/>
      <c r="AC69" s="85"/>
      <c r="AD69" s="85"/>
      <c r="AE69" s="85"/>
      <c r="AF69" s="85"/>
      <c r="AG69" s="85"/>
    </row>
    <row r="70" spans="1:33" ht="37.5" x14ac:dyDescent="0.3">
      <c r="A70" s="87"/>
      <c r="B70" s="100"/>
      <c r="C70" s="76"/>
      <c r="D70" s="76"/>
      <c r="E70" s="76"/>
      <c r="F70" s="76"/>
      <c r="G70" s="76"/>
      <c r="H70" s="76"/>
      <c r="I70" s="76" t="s">
        <v>205</v>
      </c>
      <c r="J70" s="76"/>
      <c r="K70" s="108" t="s">
        <v>41</v>
      </c>
      <c r="L70" s="109" t="s">
        <v>27</v>
      </c>
      <c r="M70" s="109"/>
      <c r="N70" s="110"/>
      <c r="O70" s="75"/>
      <c r="P70" s="106"/>
      <c r="Q70" s="106"/>
      <c r="R70" s="113">
        <v>77.361999999999995</v>
      </c>
      <c r="S70" s="113">
        <v>11.994</v>
      </c>
      <c r="T70" s="107"/>
      <c r="U70" s="86">
        <f t="shared" si="11"/>
        <v>89.355999999999995</v>
      </c>
      <c r="V70" s="76"/>
      <c r="W70" s="38"/>
      <c r="X70" s="38"/>
      <c r="Y70" s="38"/>
      <c r="Z70" s="38"/>
      <c r="AA70" s="38"/>
      <c r="AB70" s="85"/>
      <c r="AC70" s="85"/>
      <c r="AD70" s="85"/>
      <c r="AE70" s="85"/>
      <c r="AF70" s="85"/>
      <c r="AG70" s="85"/>
    </row>
    <row r="71" spans="1:33" ht="37.5" x14ac:dyDescent="0.3">
      <c r="A71" s="87"/>
      <c r="B71" s="100"/>
      <c r="C71" s="76"/>
      <c r="D71" s="76"/>
      <c r="E71" s="76"/>
      <c r="F71" s="76"/>
      <c r="G71" s="76"/>
      <c r="H71" s="76"/>
      <c r="I71" s="76" t="s">
        <v>206</v>
      </c>
      <c r="J71" s="76"/>
      <c r="K71" s="108" t="s">
        <v>78</v>
      </c>
      <c r="L71" s="109" t="s">
        <v>42</v>
      </c>
      <c r="M71" s="109"/>
      <c r="N71" s="110"/>
      <c r="O71" s="75"/>
      <c r="P71" s="106"/>
      <c r="Q71" s="106"/>
      <c r="R71" s="113">
        <v>134.35810000000001</v>
      </c>
      <c r="S71" s="113">
        <v>10.196</v>
      </c>
      <c r="T71" s="107"/>
      <c r="U71" s="86">
        <f t="shared" si="11"/>
        <v>144.55410000000001</v>
      </c>
      <c r="V71" s="76"/>
      <c r="W71" s="38"/>
      <c r="X71" s="38"/>
      <c r="Y71" s="38"/>
      <c r="Z71" s="38"/>
      <c r="AA71" s="38"/>
      <c r="AB71" s="85"/>
      <c r="AC71" s="85"/>
      <c r="AD71" s="85"/>
      <c r="AE71" s="85"/>
      <c r="AF71" s="85"/>
      <c r="AG71" s="85"/>
    </row>
    <row r="72" spans="1:33" x14ac:dyDescent="0.3">
      <c r="A72" s="87"/>
      <c r="B72" s="100"/>
      <c r="C72" s="76"/>
      <c r="D72" s="76"/>
      <c r="E72" s="76"/>
      <c r="F72" s="76"/>
      <c r="G72" s="76"/>
      <c r="H72" s="76"/>
      <c r="I72" s="76" t="s">
        <v>19</v>
      </c>
      <c r="J72" s="76"/>
      <c r="K72" s="108" t="s">
        <v>20</v>
      </c>
      <c r="L72" s="111" t="s">
        <v>37</v>
      </c>
      <c r="M72" s="111"/>
      <c r="N72" s="112"/>
      <c r="O72" s="75"/>
      <c r="P72" s="106"/>
      <c r="Q72" s="106"/>
      <c r="R72" s="113">
        <v>31.407</v>
      </c>
      <c r="S72" s="113">
        <v>288.08199999999999</v>
      </c>
      <c r="T72" s="107"/>
      <c r="U72" s="86">
        <f t="shared" si="11"/>
        <v>319.48899999999998</v>
      </c>
      <c r="V72" s="76"/>
      <c r="W72" s="38"/>
      <c r="X72" s="38"/>
      <c r="Y72" s="38"/>
      <c r="Z72" s="38"/>
      <c r="AA72" s="38"/>
      <c r="AB72" s="85"/>
      <c r="AC72" s="85"/>
      <c r="AD72" s="85"/>
      <c r="AE72" s="85"/>
      <c r="AF72" s="85"/>
      <c r="AG72" s="85"/>
    </row>
    <row r="73" spans="1:33" ht="37.5" x14ac:dyDescent="0.3">
      <c r="A73" s="87"/>
      <c r="B73" s="100"/>
      <c r="C73" s="76"/>
      <c r="D73" s="76"/>
      <c r="E73" s="76"/>
      <c r="F73" s="76"/>
      <c r="G73" s="76"/>
      <c r="H73" s="76"/>
      <c r="I73" s="76" t="s">
        <v>207</v>
      </c>
      <c r="J73" s="76"/>
      <c r="K73" s="108" t="s">
        <v>79</v>
      </c>
      <c r="L73" s="109" t="s">
        <v>86</v>
      </c>
      <c r="M73" s="109"/>
      <c r="N73" s="110"/>
      <c r="O73" s="75"/>
      <c r="P73" s="106"/>
      <c r="Q73" s="106"/>
      <c r="R73" s="113">
        <v>5.0750000000000002</v>
      </c>
      <c r="S73" s="113"/>
      <c r="T73" s="107"/>
      <c r="U73" s="86">
        <f t="shared" si="11"/>
        <v>5.0750000000000002</v>
      </c>
      <c r="V73" s="76"/>
      <c r="W73" s="38"/>
      <c r="X73" s="38"/>
      <c r="Y73" s="38"/>
      <c r="Z73" s="38"/>
      <c r="AA73" s="38"/>
      <c r="AB73" s="85"/>
      <c r="AC73" s="85"/>
      <c r="AD73" s="85"/>
      <c r="AE73" s="85"/>
      <c r="AF73" s="85"/>
      <c r="AG73" s="85"/>
    </row>
    <row r="74" spans="1:33" s="8" customFormat="1" ht="37.5" x14ac:dyDescent="0.25">
      <c r="A74" s="87" t="s">
        <v>47</v>
      </c>
      <c r="B74" s="115" t="s">
        <v>91</v>
      </c>
      <c r="C74" s="76"/>
      <c r="D74" s="76"/>
      <c r="E74" s="76"/>
      <c r="F74" s="76"/>
      <c r="G74" s="76"/>
      <c r="H74" s="76"/>
      <c r="I74" s="76"/>
      <c r="J74" s="76"/>
      <c r="K74" s="205" t="s">
        <v>75</v>
      </c>
      <c r="L74" s="87" t="s">
        <v>74</v>
      </c>
      <c r="M74" s="87"/>
      <c r="N74" s="86"/>
      <c r="O74" s="75"/>
      <c r="P74" s="86"/>
      <c r="Q74" s="86"/>
      <c r="R74" s="80">
        <f>+R75+R76+R77+R78</f>
        <v>256.05599999999998</v>
      </c>
      <c r="S74" s="80">
        <f>+S75+S76+S77+S78</f>
        <v>320.27000000000004</v>
      </c>
      <c r="T74" s="117"/>
      <c r="U74" s="86">
        <f t="shared" si="11"/>
        <v>576.32600000000002</v>
      </c>
      <c r="V74" s="76"/>
      <c r="W74" s="9"/>
      <c r="X74" s="9"/>
      <c r="Y74" s="9"/>
      <c r="Z74" s="9"/>
      <c r="AA74" s="9"/>
      <c r="AB74" s="114"/>
      <c r="AC74" s="114"/>
      <c r="AD74" s="114"/>
      <c r="AE74" s="114"/>
      <c r="AF74" s="114"/>
      <c r="AG74" s="114"/>
    </row>
    <row r="75" spans="1:33" s="8" customFormat="1" ht="37.5" x14ac:dyDescent="0.25">
      <c r="A75" s="87"/>
      <c r="B75" s="76"/>
      <c r="C75" s="76"/>
      <c r="D75" s="76"/>
      <c r="E75" s="76"/>
      <c r="F75" s="76"/>
      <c r="G75" s="76"/>
      <c r="H75" s="76"/>
      <c r="I75" s="76" t="s">
        <v>205</v>
      </c>
      <c r="J75" s="76"/>
      <c r="K75" s="108" t="s">
        <v>41</v>
      </c>
      <c r="L75" s="109" t="s">
        <v>27</v>
      </c>
      <c r="M75" s="109"/>
      <c r="N75" s="110"/>
      <c r="O75" s="75"/>
      <c r="P75" s="86"/>
      <c r="Q75" s="86"/>
      <c r="R75" s="86">
        <v>70.991</v>
      </c>
      <c r="S75" s="86">
        <v>4.7880000000000003</v>
      </c>
      <c r="T75" s="117"/>
      <c r="U75" s="86">
        <f t="shared" si="11"/>
        <v>75.778999999999996</v>
      </c>
      <c r="V75" s="76"/>
      <c r="W75" s="9"/>
      <c r="X75" s="9"/>
      <c r="Y75" s="9"/>
      <c r="Z75" s="9"/>
      <c r="AA75" s="9"/>
      <c r="AB75" s="114"/>
      <c r="AC75" s="114"/>
      <c r="AD75" s="114"/>
      <c r="AE75" s="114"/>
      <c r="AF75" s="114"/>
      <c r="AG75" s="114"/>
    </row>
    <row r="76" spans="1:33" s="8" customFormat="1" ht="37.5" x14ac:dyDescent="0.25">
      <c r="A76" s="87"/>
      <c r="B76" s="76"/>
      <c r="C76" s="76"/>
      <c r="D76" s="76"/>
      <c r="E76" s="76"/>
      <c r="F76" s="76"/>
      <c r="G76" s="76"/>
      <c r="H76" s="76"/>
      <c r="I76" s="76" t="s">
        <v>206</v>
      </c>
      <c r="J76" s="76"/>
      <c r="K76" s="108" t="s">
        <v>78</v>
      </c>
      <c r="L76" s="109" t="s">
        <v>42</v>
      </c>
      <c r="M76" s="109"/>
      <c r="N76" s="110"/>
      <c r="O76" s="75"/>
      <c r="P76" s="86"/>
      <c r="Q76" s="86"/>
      <c r="R76" s="86">
        <v>121.212</v>
      </c>
      <c r="S76" s="86"/>
      <c r="T76" s="117"/>
      <c r="U76" s="86">
        <f t="shared" si="11"/>
        <v>121.212</v>
      </c>
      <c r="V76" s="76"/>
      <c r="W76" s="9"/>
      <c r="X76" s="9"/>
      <c r="Y76" s="9"/>
      <c r="Z76" s="9"/>
      <c r="AA76" s="9"/>
      <c r="AB76" s="114"/>
      <c r="AC76" s="114"/>
      <c r="AD76" s="114"/>
      <c r="AE76" s="114"/>
      <c r="AF76" s="114"/>
      <c r="AG76" s="114"/>
    </row>
    <row r="77" spans="1:33" s="8" customFormat="1" x14ac:dyDescent="0.25">
      <c r="A77" s="87"/>
      <c r="B77" s="76"/>
      <c r="C77" s="76"/>
      <c r="D77" s="76"/>
      <c r="E77" s="76"/>
      <c r="F77" s="76"/>
      <c r="G77" s="76"/>
      <c r="H77" s="76"/>
      <c r="I77" s="76" t="s">
        <v>19</v>
      </c>
      <c r="J77" s="76"/>
      <c r="K77" s="108" t="s">
        <v>20</v>
      </c>
      <c r="L77" s="111" t="s">
        <v>37</v>
      </c>
      <c r="M77" s="111"/>
      <c r="N77" s="112"/>
      <c r="O77" s="75"/>
      <c r="P77" s="86"/>
      <c r="Q77" s="86"/>
      <c r="R77" s="86">
        <v>63.084000000000003</v>
      </c>
      <c r="S77" s="86">
        <v>315.48200000000003</v>
      </c>
      <c r="T77" s="117"/>
      <c r="U77" s="86">
        <f t="shared" si="11"/>
        <v>378.56600000000003</v>
      </c>
      <c r="V77" s="76"/>
      <c r="W77" s="9"/>
      <c r="X77" s="9"/>
      <c r="Y77" s="9"/>
      <c r="Z77" s="9"/>
      <c r="AA77" s="9"/>
      <c r="AB77" s="114"/>
      <c r="AC77" s="114"/>
      <c r="AD77" s="114"/>
      <c r="AE77" s="114"/>
      <c r="AF77" s="114"/>
      <c r="AG77" s="114"/>
    </row>
    <row r="78" spans="1:33" s="8" customFormat="1" ht="37.5" x14ac:dyDescent="0.25">
      <c r="A78" s="87"/>
      <c r="B78" s="76"/>
      <c r="C78" s="76"/>
      <c r="D78" s="76"/>
      <c r="E78" s="76"/>
      <c r="F78" s="76"/>
      <c r="G78" s="76"/>
      <c r="H78" s="76"/>
      <c r="I78" s="76" t="s">
        <v>207</v>
      </c>
      <c r="J78" s="76"/>
      <c r="K78" s="108" t="s">
        <v>79</v>
      </c>
      <c r="L78" s="109" t="s">
        <v>86</v>
      </c>
      <c r="M78" s="109"/>
      <c r="N78" s="110"/>
      <c r="O78" s="75"/>
      <c r="P78" s="86"/>
      <c r="Q78" s="86"/>
      <c r="R78" s="113">
        <v>0.76900000000000002</v>
      </c>
      <c r="S78" s="113"/>
      <c r="T78" s="117"/>
      <c r="U78" s="86">
        <f t="shared" si="11"/>
        <v>0.76900000000000002</v>
      </c>
      <c r="V78" s="76"/>
      <c r="W78" s="9"/>
      <c r="X78" s="9"/>
      <c r="Y78" s="9"/>
      <c r="Z78" s="9"/>
      <c r="AA78" s="9"/>
      <c r="AB78" s="114"/>
      <c r="AC78" s="114"/>
      <c r="AD78" s="114"/>
      <c r="AE78" s="114"/>
      <c r="AF78" s="114"/>
      <c r="AG78" s="114"/>
    </row>
    <row r="79" spans="1:33" s="99" customFormat="1" ht="35.25" customHeight="1" x14ac:dyDescent="0.25">
      <c r="A79" s="162" t="s">
        <v>48</v>
      </c>
      <c r="B79" s="163" t="s">
        <v>197</v>
      </c>
      <c r="C79" s="163"/>
      <c r="D79" s="163"/>
      <c r="E79" s="163"/>
      <c r="F79" s="163"/>
      <c r="G79" s="163"/>
      <c r="H79" s="163"/>
      <c r="I79" s="163">
        <v>360</v>
      </c>
      <c r="J79" s="163"/>
      <c r="K79" s="212" t="s">
        <v>87</v>
      </c>
      <c r="L79" s="162" t="s">
        <v>76</v>
      </c>
      <c r="M79" s="162"/>
      <c r="N79" s="164"/>
      <c r="O79" s="165"/>
      <c r="P79" s="165"/>
      <c r="Q79" s="165"/>
      <c r="R79" s="96">
        <f>SUM(R80:R83)</f>
        <v>284.73499999999996</v>
      </c>
      <c r="S79" s="96">
        <f>SUM(S80:S83)</f>
        <v>366.53199999999998</v>
      </c>
      <c r="T79" s="164"/>
      <c r="U79" s="164">
        <f>+R79+S79+T79</f>
        <v>651.26699999999994</v>
      </c>
      <c r="V79" s="163"/>
      <c r="W79" s="97"/>
      <c r="X79" s="97"/>
      <c r="Y79" s="97"/>
      <c r="Z79" s="97"/>
      <c r="AA79" s="97"/>
      <c r="AB79" s="98"/>
      <c r="AC79" s="98"/>
      <c r="AD79" s="98"/>
      <c r="AE79" s="98"/>
      <c r="AF79" s="98"/>
      <c r="AG79" s="98"/>
    </row>
    <row r="80" spans="1:33" s="105" customFormat="1" x14ac:dyDescent="0.3">
      <c r="A80" s="87"/>
      <c r="B80" s="76"/>
      <c r="C80" s="76"/>
      <c r="D80" s="76"/>
      <c r="E80" s="76"/>
      <c r="F80" s="76"/>
      <c r="G80" s="76"/>
      <c r="H80" s="76"/>
      <c r="I80" s="76" t="s">
        <v>205</v>
      </c>
      <c r="J80" s="76"/>
      <c r="K80" s="87" t="s">
        <v>41</v>
      </c>
      <c r="L80" s="101" t="s">
        <v>36</v>
      </c>
      <c r="M80" s="101"/>
      <c r="N80" s="102"/>
      <c r="O80" s="75"/>
      <c r="P80" s="75"/>
      <c r="Q80" s="75"/>
      <c r="R80" s="86">
        <v>91.575999999999993</v>
      </c>
      <c r="S80" s="86"/>
      <c r="T80" s="86"/>
      <c r="U80" s="86">
        <f>+R80+S80+T80</f>
        <v>91.575999999999993</v>
      </c>
      <c r="V80" s="76"/>
      <c r="W80" s="103"/>
      <c r="X80" s="103"/>
      <c r="Y80" s="103"/>
      <c r="Z80" s="103"/>
      <c r="AA80" s="103"/>
      <c r="AB80" s="104"/>
      <c r="AC80" s="104"/>
      <c r="AD80" s="104"/>
      <c r="AE80" s="104"/>
      <c r="AF80" s="104"/>
      <c r="AG80" s="104"/>
    </row>
    <row r="81" spans="1:34" s="105" customFormat="1" x14ac:dyDescent="0.3">
      <c r="A81" s="87"/>
      <c r="B81" s="76"/>
      <c r="C81" s="76"/>
      <c r="D81" s="76"/>
      <c r="E81" s="76"/>
      <c r="F81" s="76"/>
      <c r="G81" s="76"/>
      <c r="H81" s="76"/>
      <c r="I81" s="76" t="s">
        <v>19</v>
      </c>
      <c r="J81" s="76"/>
      <c r="K81" s="87" t="s">
        <v>20</v>
      </c>
      <c r="L81" s="101" t="s">
        <v>37</v>
      </c>
      <c r="M81" s="101"/>
      <c r="N81" s="102"/>
      <c r="O81" s="75"/>
      <c r="P81" s="75"/>
      <c r="Q81" s="75"/>
      <c r="R81" s="86">
        <v>189.40600000000001</v>
      </c>
      <c r="S81" s="86">
        <v>0</v>
      </c>
      <c r="T81" s="86"/>
      <c r="U81" s="86">
        <f>+R81+S81+T81</f>
        <v>189.40600000000001</v>
      </c>
      <c r="V81" s="76"/>
      <c r="W81" s="103"/>
      <c r="X81" s="103"/>
      <c r="Y81" s="103"/>
      <c r="Z81" s="103"/>
      <c r="AA81" s="103"/>
      <c r="AB81" s="104"/>
      <c r="AC81" s="104"/>
      <c r="AD81" s="104"/>
      <c r="AE81" s="104"/>
      <c r="AF81" s="104"/>
      <c r="AG81" s="104"/>
    </row>
    <row r="82" spans="1:34" s="105" customFormat="1" ht="56.25" x14ac:dyDescent="0.3">
      <c r="A82" s="87"/>
      <c r="B82" s="76"/>
      <c r="C82" s="76"/>
      <c r="D82" s="76"/>
      <c r="E82" s="76"/>
      <c r="F82" s="76"/>
      <c r="G82" s="76"/>
      <c r="H82" s="76"/>
      <c r="I82" s="76" t="s">
        <v>206</v>
      </c>
      <c r="J82" s="76"/>
      <c r="K82" s="87" t="s">
        <v>78</v>
      </c>
      <c r="L82" s="101" t="s">
        <v>53</v>
      </c>
      <c r="M82" s="101"/>
      <c r="N82" s="102"/>
      <c r="O82" s="75"/>
      <c r="P82" s="75"/>
      <c r="Q82" s="75"/>
      <c r="R82" s="86"/>
      <c r="S82" s="86">
        <v>366.53199999999998</v>
      </c>
      <c r="T82" s="86"/>
      <c r="U82" s="86">
        <f>+R82+S82+T82</f>
        <v>366.53199999999998</v>
      </c>
      <c r="V82" s="76"/>
      <c r="W82" s="103"/>
      <c r="X82" s="103"/>
      <c r="Y82" s="103"/>
      <c r="Z82" s="103"/>
      <c r="AA82" s="103"/>
      <c r="AB82" s="104"/>
      <c r="AC82" s="104"/>
      <c r="AD82" s="104"/>
      <c r="AE82" s="104"/>
      <c r="AF82" s="104"/>
      <c r="AG82" s="104"/>
    </row>
    <row r="83" spans="1:34" s="105" customFormat="1" ht="37.5" x14ac:dyDescent="0.3">
      <c r="A83" s="87"/>
      <c r="B83" s="76"/>
      <c r="C83" s="76"/>
      <c r="D83" s="76"/>
      <c r="E83" s="76"/>
      <c r="F83" s="76"/>
      <c r="G83" s="76"/>
      <c r="H83" s="76"/>
      <c r="I83" s="76" t="s">
        <v>207</v>
      </c>
      <c r="J83" s="76"/>
      <c r="K83" s="87" t="s">
        <v>79</v>
      </c>
      <c r="L83" s="109" t="s">
        <v>86</v>
      </c>
      <c r="M83" s="101"/>
      <c r="N83" s="102"/>
      <c r="O83" s="75"/>
      <c r="P83" s="75"/>
      <c r="Q83" s="75"/>
      <c r="R83" s="86">
        <v>3.7530000000000001</v>
      </c>
      <c r="S83" s="86"/>
      <c r="T83" s="86"/>
      <c r="U83" s="86">
        <f>+R83+S83+T83</f>
        <v>3.7530000000000001</v>
      </c>
      <c r="V83" s="76"/>
      <c r="W83" s="103"/>
      <c r="X83" s="103"/>
      <c r="Y83" s="103"/>
      <c r="Z83" s="103"/>
      <c r="AA83" s="103"/>
      <c r="AB83" s="104"/>
      <c r="AC83" s="104"/>
      <c r="AD83" s="104"/>
      <c r="AE83" s="104"/>
      <c r="AF83" s="104"/>
      <c r="AG83" s="104"/>
    </row>
    <row r="84" spans="1:34" s="3" customFormat="1" ht="107.25" customHeight="1" x14ac:dyDescent="0.3">
      <c r="A84" s="78" t="s">
        <v>31</v>
      </c>
      <c r="B84" s="26"/>
      <c r="C84" s="26" t="s">
        <v>56</v>
      </c>
      <c r="D84" s="26" t="s">
        <v>23</v>
      </c>
      <c r="E84" s="28" t="s">
        <v>180</v>
      </c>
      <c r="F84" s="28" t="s">
        <v>65</v>
      </c>
      <c r="G84" s="28" t="s">
        <v>201</v>
      </c>
      <c r="H84" s="28" t="s">
        <v>70</v>
      </c>
      <c r="I84" s="79"/>
      <c r="J84" s="79"/>
      <c r="K84" s="78"/>
      <c r="L84" s="32" t="s">
        <v>13</v>
      </c>
      <c r="M84" s="80">
        <f>M85+M90+M93+M91+M92</f>
        <v>6629.5</v>
      </c>
      <c r="N84" s="80">
        <f>N85+N90+N93+N91+N92</f>
        <v>7462.2709999999997</v>
      </c>
      <c r="O84" s="80">
        <f>O85+O90+O93+O91+O92</f>
        <v>17564.093000000001</v>
      </c>
      <c r="P84" s="80">
        <f>P85+P90+P93+P91+P92</f>
        <v>58958.024500000007</v>
      </c>
      <c r="Q84" s="80">
        <f t="shared" ref="Q84:S84" si="12">Q85+Q90+Q93+Q91+Q92</f>
        <v>38426.574999999997</v>
      </c>
      <c r="R84" s="80">
        <f t="shared" si="12"/>
        <v>54137.969099999995</v>
      </c>
      <c r="S84" s="80">
        <f t="shared" si="12"/>
        <v>42255.163</v>
      </c>
      <c r="T84" s="80">
        <f>T85+T90+T93</f>
        <v>26341.809000000001</v>
      </c>
      <c r="U84" s="80">
        <f>SUM(M84:T84)</f>
        <v>251775.40460000001</v>
      </c>
      <c r="V84" s="28"/>
      <c r="W84" s="81"/>
      <c r="X84" s="81"/>
      <c r="Y84" s="81"/>
      <c r="Z84" s="81"/>
      <c r="AA84" s="81"/>
      <c r="AB84" s="82"/>
      <c r="AC84" s="82"/>
      <c r="AD84" s="82"/>
      <c r="AE84" s="82"/>
      <c r="AF84" s="82"/>
      <c r="AG84" s="82"/>
    </row>
    <row r="85" spans="1:34" ht="37.5" x14ac:dyDescent="0.3">
      <c r="A85" s="87" t="s">
        <v>25</v>
      </c>
      <c r="B85" s="161" t="s">
        <v>59</v>
      </c>
      <c r="C85" s="84"/>
      <c r="D85" s="84"/>
      <c r="E85" s="84"/>
      <c r="F85" s="84"/>
      <c r="G85" s="84"/>
      <c r="H85" s="84"/>
      <c r="I85" s="76" t="s">
        <v>19</v>
      </c>
      <c r="J85" s="76">
        <v>358</v>
      </c>
      <c r="K85" s="31"/>
      <c r="L85" s="31" t="s">
        <v>35</v>
      </c>
      <c r="M85" s="204">
        <f t="shared" ref="M85:T85" si="13">SUM(M86:M89)</f>
        <v>0</v>
      </c>
      <c r="N85" s="204">
        <f t="shared" si="13"/>
        <v>1660.5219999999999</v>
      </c>
      <c r="O85" s="204">
        <f t="shared" si="13"/>
        <v>6029.2750000000005</v>
      </c>
      <c r="P85" s="204">
        <f t="shared" si="13"/>
        <v>27382.798500000004</v>
      </c>
      <c r="Q85" s="204">
        <f t="shared" si="13"/>
        <v>23153.195</v>
      </c>
      <c r="R85" s="204">
        <f t="shared" si="13"/>
        <v>44096.945099999997</v>
      </c>
      <c r="S85" s="204">
        <f t="shared" si="13"/>
        <v>26854.6</v>
      </c>
      <c r="T85" s="204">
        <f t="shared" si="13"/>
        <v>1924.56</v>
      </c>
      <c r="U85" s="204">
        <f>SUM(U86:U89)</f>
        <v>131101.89559999999</v>
      </c>
      <c r="V85" s="76"/>
      <c r="W85" s="38"/>
      <c r="X85" s="38"/>
      <c r="Y85" s="38"/>
      <c r="Z85" s="38"/>
      <c r="AA85" s="38"/>
      <c r="AB85" s="85"/>
      <c r="AC85" s="85"/>
      <c r="AD85" s="85"/>
      <c r="AE85" s="85"/>
      <c r="AF85" s="85"/>
      <c r="AG85" s="85"/>
    </row>
    <row r="86" spans="1:34" x14ac:dyDescent="0.3">
      <c r="A86" s="87"/>
      <c r="B86" s="76"/>
      <c r="C86" s="84"/>
      <c r="D86" s="84"/>
      <c r="E86" s="84"/>
      <c r="F86" s="84"/>
      <c r="G86" s="84"/>
      <c r="H86" s="84"/>
      <c r="I86" s="76"/>
      <c r="J86" s="76"/>
      <c r="K86" s="31" t="s">
        <v>162</v>
      </c>
      <c r="L86" s="76" t="s">
        <v>159</v>
      </c>
      <c r="M86" s="76"/>
      <c r="N86" s="86">
        <v>1650</v>
      </c>
      <c r="O86" s="75">
        <v>5073.3</v>
      </c>
      <c r="P86" s="86">
        <v>20045.400000000001</v>
      </c>
      <c r="Q86" s="86">
        <v>15429.5</v>
      </c>
      <c r="R86" s="86">
        <v>37778.699999999997</v>
      </c>
      <c r="S86" s="86">
        <v>20541.599999999999</v>
      </c>
      <c r="T86" s="86">
        <v>0</v>
      </c>
      <c r="U86" s="86">
        <f>SUM(N86:T86)</f>
        <v>100518.5</v>
      </c>
      <c r="V86" s="76"/>
      <c r="W86" s="38"/>
      <c r="X86" s="38"/>
      <c r="Y86" s="38"/>
      <c r="Z86" s="38"/>
      <c r="AA86" s="38"/>
      <c r="AB86" s="85"/>
      <c r="AC86" s="85"/>
      <c r="AD86" s="85"/>
      <c r="AE86" s="85"/>
      <c r="AF86" s="85"/>
      <c r="AG86" s="85"/>
    </row>
    <row r="87" spans="1:34" ht="75" x14ac:dyDescent="0.3">
      <c r="A87" s="87"/>
      <c r="B87" s="76"/>
      <c r="C87" s="84"/>
      <c r="D87" s="84"/>
      <c r="E87" s="84"/>
      <c r="F87" s="84"/>
      <c r="G87" s="84"/>
      <c r="H87" s="84"/>
      <c r="I87" s="76"/>
      <c r="J87" s="76"/>
      <c r="K87" s="31" t="s">
        <v>161</v>
      </c>
      <c r="L87" s="76" t="s">
        <v>160</v>
      </c>
      <c r="M87" s="76"/>
      <c r="N87" s="86">
        <v>1</v>
      </c>
      <c r="O87" s="75">
        <v>1</v>
      </c>
      <c r="P87" s="86">
        <v>1.7014</v>
      </c>
      <c r="Q87" s="86">
        <v>1.7709999999999999</v>
      </c>
      <c r="R87" s="86">
        <v>2.8027000000000002</v>
      </c>
      <c r="S87" s="86">
        <v>2.7</v>
      </c>
      <c r="T87" s="86">
        <v>1.36</v>
      </c>
      <c r="U87" s="86">
        <f>SUM(N87:T87)</f>
        <v>12.335100000000001</v>
      </c>
      <c r="V87" s="76"/>
      <c r="W87" s="38"/>
      <c r="X87" s="38"/>
      <c r="Y87" s="38"/>
      <c r="Z87" s="38"/>
      <c r="AA87" s="38"/>
      <c r="AB87" s="85"/>
      <c r="AC87" s="85"/>
      <c r="AD87" s="85"/>
      <c r="AE87" s="85"/>
      <c r="AF87" s="85"/>
      <c r="AG87" s="85"/>
    </row>
    <row r="88" spans="1:34" ht="37.5" x14ac:dyDescent="0.3">
      <c r="A88" s="87"/>
      <c r="B88" s="76"/>
      <c r="C88" s="84"/>
      <c r="D88" s="84"/>
      <c r="E88" s="84"/>
      <c r="F88" s="84"/>
      <c r="G88" s="84"/>
      <c r="H88" s="84"/>
      <c r="I88" s="76"/>
      <c r="J88" s="76"/>
      <c r="K88" s="31" t="s">
        <v>124</v>
      </c>
      <c r="L88" s="76" t="s">
        <v>163</v>
      </c>
      <c r="M88" s="76"/>
      <c r="N88" s="86">
        <v>0</v>
      </c>
      <c r="O88" s="75">
        <v>0</v>
      </c>
      <c r="P88" s="86">
        <v>5954.7</v>
      </c>
      <c r="Q88" s="86">
        <v>3960.3</v>
      </c>
      <c r="R88" s="86">
        <v>1534.5</v>
      </c>
      <c r="S88" s="86">
        <v>1948.7</v>
      </c>
      <c r="T88" s="86">
        <v>1157.5999999999999</v>
      </c>
      <c r="U88" s="86">
        <f>SUM(N88:T88)</f>
        <v>14555.800000000001</v>
      </c>
      <c r="V88" s="76"/>
      <c r="W88" s="38"/>
      <c r="X88" s="38"/>
      <c r="Y88" s="38"/>
      <c r="Z88" s="38"/>
      <c r="AA88" s="38"/>
      <c r="AB88" s="85"/>
      <c r="AC88" s="85"/>
      <c r="AD88" s="85"/>
      <c r="AE88" s="85"/>
      <c r="AF88" s="85"/>
      <c r="AG88" s="85"/>
    </row>
    <row r="89" spans="1:34" ht="30.75" customHeight="1" x14ac:dyDescent="0.3">
      <c r="A89" s="87"/>
      <c r="B89" s="76"/>
      <c r="C89" s="84"/>
      <c r="D89" s="84"/>
      <c r="E89" s="84"/>
      <c r="F89" s="84"/>
      <c r="G89" s="84"/>
      <c r="H89" s="84"/>
      <c r="I89" s="76"/>
      <c r="J89" s="76"/>
      <c r="K89" s="31" t="s">
        <v>126</v>
      </c>
      <c r="L89" s="76" t="s">
        <v>164</v>
      </c>
      <c r="M89" s="76"/>
      <c r="N89" s="86">
        <v>9.5220000000000002</v>
      </c>
      <c r="O89" s="75">
        <v>954.97500000000002</v>
      </c>
      <c r="P89" s="86">
        <v>1380.9971</v>
      </c>
      <c r="Q89" s="86">
        <v>3761.6239999999998</v>
      </c>
      <c r="R89" s="86">
        <v>4780.9423999999999</v>
      </c>
      <c r="S89" s="86">
        <v>4361.6000000000004</v>
      </c>
      <c r="T89" s="86">
        <v>765.6</v>
      </c>
      <c r="U89" s="86">
        <f>SUM(N89:T89)</f>
        <v>16015.2605</v>
      </c>
      <c r="V89" s="76"/>
      <c r="W89" s="38"/>
      <c r="X89" s="38"/>
      <c r="Y89" s="38"/>
      <c r="Z89" s="38"/>
      <c r="AA89" s="38"/>
      <c r="AB89" s="85"/>
      <c r="AC89" s="85"/>
      <c r="AD89" s="85"/>
      <c r="AE89" s="85"/>
      <c r="AF89" s="85"/>
      <c r="AG89" s="85"/>
    </row>
    <row r="90" spans="1:34" ht="56.25" x14ac:dyDescent="0.3">
      <c r="A90" s="87" t="s">
        <v>28</v>
      </c>
      <c r="B90" s="76" t="s">
        <v>188</v>
      </c>
      <c r="C90" s="84"/>
      <c r="D90" s="84"/>
      <c r="E90" s="84"/>
      <c r="F90" s="84"/>
      <c r="G90" s="84"/>
      <c r="H90" s="84"/>
      <c r="I90" s="76"/>
      <c r="J90" s="76">
        <v>373</v>
      </c>
      <c r="K90" s="31" t="s">
        <v>184</v>
      </c>
      <c r="L90" s="76" t="s">
        <v>187</v>
      </c>
      <c r="M90" s="76"/>
      <c r="N90" s="86">
        <v>5801.7489999999998</v>
      </c>
      <c r="O90" s="75">
        <v>11534.817999999999</v>
      </c>
      <c r="P90" s="86">
        <v>30000</v>
      </c>
      <c r="Q90" s="86">
        <v>15273.38</v>
      </c>
      <c r="R90" s="86">
        <v>10041.023999999999</v>
      </c>
      <c r="S90" s="86">
        <v>15400.563</v>
      </c>
      <c r="T90" s="86">
        <v>24417.249</v>
      </c>
      <c r="U90" s="86">
        <f>SUM(N90:T90)</f>
        <v>112468.78299999998</v>
      </c>
      <c r="V90" s="76"/>
      <c r="W90" s="38"/>
      <c r="X90" s="38"/>
      <c r="Y90" s="38"/>
      <c r="Z90" s="38"/>
      <c r="AA90" s="38"/>
      <c r="AB90" s="85"/>
      <c r="AC90" s="85"/>
      <c r="AD90" s="85"/>
      <c r="AE90" s="85"/>
      <c r="AF90" s="85"/>
      <c r="AG90" s="85"/>
    </row>
    <row r="91" spans="1:34" ht="37.5" x14ac:dyDescent="0.3">
      <c r="A91" s="87" t="s">
        <v>24</v>
      </c>
      <c r="B91" s="76" t="s">
        <v>173</v>
      </c>
      <c r="C91" s="84"/>
      <c r="D91" s="84"/>
      <c r="E91" s="84"/>
      <c r="F91" s="84"/>
      <c r="G91" s="84"/>
      <c r="H91" s="84"/>
      <c r="I91" s="76"/>
      <c r="J91" s="76"/>
      <c r="K91" s="87" t="s">
        <v>189</v>
      </c>
      <c r="L91" s="76"/>
      <c r="M91" s="86">
        <v>3041.1</v>
      </c>
      <c r="N91" s="86"/>
      <c r="O91" s="75"/>
      <c r="P91" s="86"/>
      <c r="Q91" s="86"/>
      <c r="R91" s="86"/>
      <c r="S91" s="86"/>
      <c r="T91" s="86"/>
      <c r="U91" s="86">
        <f>SUM(M91:T91)</f>
        <v>3041.1</v>
      </c>
      <c r="V91" s="76"/>
      <c r="W91" s="38"/>
      <c r="X91" s="38"/>
      <c r="Y91" s="38"/>
      <c r="Z91" s="38"/>
      <c r="AA91" s="38"/>
      <c r="AB91" s="85"/>
      <c r="AC91" s="85"/>
      <c r="AD91" s="85"/>
      <c r="AE91" s="85"/>
      <c r="AF91" s="85"/>
      <c r="AG91" s="85"/>
    </row>
    <row r="92" spans="1:34" x14ac:dyDescent="0.3">
      <c r="A92" s="87" t="s">
        <v>30</v>
      </c>
      <c r="B92" s="76" t="s">
        <v>175</v>
      </c>
      <c r="C92" s="84"/>
      <c r="D92" s="84"/>
      <c r="E92" s="84"/>
      <c r="F92" s="84"/>
      <c r="G92" s="84"/>
      <c r="H92" s="84"/>
      <c r="I92" s="76"/>
      <c r="J92" s="76"/>
      <c r="K92" s="87" t="s">
        <v>189</v>
      </c>
      <c r="L92" s="76"/>
      <c r="M92" s="86">
        <v>3588.4</v>
      </c>
      <c r="N92" s="86"/>
      <c r="O92" s="75"/>
      <c r="P92" s="86"/>
      <c r="Q92" s="86"/>
      <c r="R92" s="86"/>
      <c r="S92" s="86"/>
      <c r="T92" s="86"/>
      <c r="U92" s="86">
        <f>SUM(M92:T92)</f>
        <v>3588.4</v>
      </c>
      <c r="V92" s="76"/>
      <c r="W92" s="38"/>
      <c r="X92" s="38"/>
      <c r="Y92" s="38"/>
      <c r="Z92" s="38"/>
      <c r="AA92" s="38"/>
      <c r="AB92" s="85"/>
      <c r="AC92" s="85"/>
      <c r="AD92" s="85"/>
      <c r="AE92" s="85"/>
      <c r="AF92" s="85"/>
      <c r="AG92" s="85"/>
    </row>
    <row r="93" spans="1:34" ht="42" customHeight="1" x14ac:dyDescent="0.3">
      <c r="A93" s="87" t="s">
        <v>31</v>
      </c>
      <c r="B93" s="76" t="s">
        <v>181</v>
      </c>
      <c r="C93" s="84"/>
      <c r="D93" s="84"/>
      <c r="E93" s="84"/>
      <c r="F93" s="84"/>
      <c r="G93" s="84"/>
      <c r="H93" s="84"/>
      <c r="I93" s="76"/>
      <c r="J93" s="76" t="s">
        <v>185</v>
      </c>
      <c r="K93" s="31" t="s">
        <v>183</v>
      </c>
      <c r="L93" s="76" t="s">
        <v>186</v>
      </c>
      <c r="M93" s="76"/>
      <c r="N93" s="86"/>
      <c r="O93" s="75"/>
      <c r="P93" s="86">
        <v>1575.2260000000001</v>
      </c>
      <c r="Q93" s="86"/>
      <c r="R93" s="86"/>
      <c r="S93" s="86"/>
      <c r="T93" s="86"/>
      <c r="U93" s="86">
        <f>SUM(N93:T93)</f>
        <v>1575.2260000000001</v>
      </c>
      <c r="V93" s="76"/>
      <c r="W93" s="38"/>
      <c r="X93" s="38"/>
      <c r="Y93" s="38"/>
      <c r="Z93" s="38"/>
      <c r="AA93" s="38"/>
      <c r="AB93" s="85"/>
      <c r="AC93" s="85"/>
      <c r="AD93" s="85"/>
      <c r="AE93" s="85"/>
      <c r="AF93" s="85"/>
      <c r="AG93" s="85"/>
    </row>
    <row r="94" spans="1:34" ht="22.5" customHeight="1" x14ac:dyDescent="0.3">
      <c r="A94" s="87" t="s">
        <v>32</v>
      </c>
      <c r="B94" s="76" t="s">
        <v>174</v>
      </c>
      <c r="C94" s="84" t="s">
        <v>182</v>
      </c>
      <c r="D94" s="84"/>
      <c r="E94" s="84"/>
      <c r="F94" s="84"/>
      <c r="G94" s="84"/>
      <c r="H94" s="84"/>
      <c r="I94" s="76"/>
      <c r="J94" s="76"/>
      <c r="K94" s="31"/>
      <c r="L94" s="76"/>
      <c r="M94" s="76"/>
      <c r="N94" s="86"/>
      <c r="O94" s="75"/>
      <c r="P94" s="86">
        <v>1575.2260000000001</v>
      </c>
      <c r="Q94" s="86"/>
      <c r="R94" s="86"/>
      <c r="S94" s="86"/>
      <c r="T94" s="86"/>
      <c r="U94" s="86">
        <f>SUM(N94:T94)</f>
        <v>1575.2260000000001</v>
      </c>
      <c r="V94" s="76"/>
      <c r="W94" s="38"/>
      <c r="X94" s="38"/>
      <c r="Y94" s="38"/>
      <c r="Z94" s="38"/>
      <c r="AA94" s="38"/>
      <c r="AB94" s="85"/>
      <c r="AC94" s="85"/>
      <c r="AD94" s="85"/>
      <c r="AE94" s="85"/>
      <c r="AF94" s="85"/>
      <c r="AG94" s="85"/>
    </row>
    <row r="95" spans="1:34" s="218" customFormat="1" ht="60" customHeight="1" x14ac:dyDescent="0.3">
      <c r="A95" s="208">
        <v>6</v>
      </c>
      <c r="B95" s="209" t="s">
        <v>214</v>
      </c>
      <c r="C95" s="209" t="s">
        <v>220</v>
      </c>
      <c r="D95" s="209" t="s">
        <v>23</v>
      </c>
      <c r="E95" s="240" t="s">
        <v>219</v>
      </c>
      <c r="F95" s="209" t="s">
        <v>215</v>
      </c>
      <c r="G95" s="209" t="s">
        <v>95</v>
      </c>
      <c r="H95" s="209" t="s">
        <v>69</v>
      </c>
      <c r="I95" s="210"/>
      <c r="J95" s="211">
        <v>111</v>
      </c>
      <c r="K95" s="212"/>
      <c r="L95" s="212" t="s">
        <v>13</v>
      </c>
      <c r="M95" s="213"/>
      <c r="N95" s="214"/>
      <c r="O95" s="215">
        <f>O96+O100</f>
        <v>41.492000000000004</v>
      </c>
      <c r="P95" s="215">
        <f>P96+P100</f>
        <v>43.972000000000001</v>
      </c>
      <c r="Q95" s="215">
        <f>Q96+Q100</f>
        <v>79.080999999999989</v>
      </c>
      <c r="R95" s="215">
        <f>R96+R100+R101</f>
        <v>160.58799999999999</v>
      </c>
      <c r="S95" s="215">
        <f>S96+S100+S101</f>
        <v>180.73299999999998</v>
      </c>
      <c r="T95" s="215">
        <f>T96+T100</f>
        <v>0</v>
      </c>
      <c r="U95" s="215">
        <f>U96+U100+U101</f>
        <v>505.86599999999993</v>
      </c>
      <c r="V95" s="215" t="s">
        <v>17</v>
      </c>
      <c r="W95" s="216"/>
      <c r="X95" s="216"/>
      <c r="Y95" s="216"/>
      <c r="Z95" s="216"/>
      <c r="AA95" s="216"/>
      <c r="AB95" s="216"/>
      <c r="AC95" s="217"/>
      <c r="AD95" s="217"/>
      <c r="AE95" s="217"/>
      <c r="AF95" s="217"/>
      <c r="AG95" s="217"/>
      <c r="AH95" s="217"/>
    </row>
    <row r="96" spans="1:34" s="71" customFormat="1" ht="37.5" x14ac:dyDescent="0.3">
      <c r="A96" s="77"/>
      <c r="B96" s="76"/>
      <c r="C96" s="76"/>
      <c r="D96" s="77"/>
      <c r="E96" s="77"/>
      <c r="F96" s="76"/>
      <c r="G96" s="76"/>
      <c r="H96" s="76"/>
      <c r="I96" s="40"/>
      <c r="J96" s="143"/>
      <c r="K96" s="207" t="s">
        <v>18</v>
      </c>
      <c r="L96" s="115" t="s">
        <v>218</v>
      </c>
      <c r="M96" s="115"/>
      <c r="N96" s="110"/>
      <c r="O96" s="74">
        <f>O97+O98</f>
        <v>38.045000000000002</v>
      </c>
      <c r="P96" s="74">
        <f t="shared" ref="P96:Q96" si="14">P97+P98</f>
        <v>43.972000000000001</v>
      </c>
      <c r="Q96" s="74">
        <f t="shared" si="14"/>
        <v>69.144999999999996</v>
      </c>
      <c r="R96" s="74">
        <f>R97+R98+R99</f>
        <v>153.28099999999998</v>
      </c>
      <c r="S96" s="74">
        <f>S97+S98+S99</f>
        <v>177.18899999999999</v>
      </c>
      <c r="T96" s="74">
        <f t="shared" ref="T96" si="15">T97+T98</f>
        <v>0</v>
      </c>
      <c r="U96" s="215">
        <f t="shared" ref="U96:U103" si="16">O96+P96+Q96+R96+S96</f>
        <v>481.63199999999995</v>
      </c>
      <c r="V96" s="139"/>
      <c r="W96" s="69"/>
      <c r="X96" s="69"/>
      <c r="Y96" s="69"/>
      <c r="Z96" s="69"/>
      <c r="AA96" s="69"/>
      <c r="AB96" s="69"/>
      <c r="AC96" s="70"/>
      <c r="AD96" s="70"/>
      <c r="AE96" s="70"/>
      <c r="AF96" s="70"/>
      <c r="AG96" s="70"/>
      <c r="AH96" s="70"/>
    </row>
    <row r="97" spans="1:34" s="71" customFormat="1" ht="37.5" x14ac:dyDescent="0.3">
      <c r="A97" s="77"/>
      <c r="B97" s="76"/>
      <c r="C97" s="76"/>
      <c r="D97" s="77"/>
      <c r="E97" s="77"/>
      <c r="F97" s="76"/>
      <c r="G97" s="76"/>
      <c r="H97" s="76"/>
      <c r="I97" s="143" t="s">
        <v>205</v>
      </c>
      <c r="J97" s="143"/>
      <c r="K97" s="138" t="s">
        <v>41</v>
      </c>
      <c r="L97" s="115" t="s">
        <v>27</v>
      </c>
      <c r="M97" s="115"/>
      <c r="N97" s="110"/>
      <c r="O97" s="139">
        <v>1.85</v>
      </c>
      <c r="P97" s="139">
        <v>43.972000000000001</v>
      </c>
      <c r="Q97" s="139"/>
      <c r="R97" s="139">
        <v>15.855</v>
      </c>
      <c r="S97" s="139"/>
      <c r="T97" s="139"/>
      <c r="U97" s="133">
        <f t="shared" si="16"/>
        <v>61.677000000000007</v>
      </c>
      <c r="V97" s="139"/>
      <c r="W97" s="69"/>
      <c r="X97" s="69"/>
      <c r="Y97" s="69"/>
      <c r="Z97" s="69"/>
      <c r="AA97" s="69"/>
      <c r="AB97" s="69"/>
      <c r="AC97" s="70"/>
      <c r="AD97" s="70"/>
      <c r="AE97" s="70"/>
      <c r="AF97" s="70"/>
      <c r="AG97" s="70"/>
      <c r="AH97" s="70"/>
    </row>
    <row r="98" spans="1:34" ht="22.5" customHeight="1" x14ac:dyDescent="0.3">
      <c r="A98" s="219"/>
      <c r="B98" s="220"/>
      <c r="C98" s="221"/>
      <c r="D98" s="221"/>
      <c r="E98" s="221"/>
      <c r="F98" s="221"/>
      <c r="G98" s="221"/>
      <c r="H98" s="221"/>
      <c r="I98" s="220" t="s">
        <v>19</v>
      </c>
      <c r="J98" s="220"/>
      <c r="K98" s="222" t="s">
        <v>20</v>
      </c>
      <c r="L98" s="223" t="s">
        <v>21</v>
      </c>
      <c r="M98" s="220"/>
      <c r="N98" s="117"/>
      <c r="O98" s="117">
        <v>36.195</v>
      </c>
      <c r="P98" s="117"/>
      <c r="Q98" s="117">
        <v>69.144999999999996</v>
      </c>
      <c r="R98" s="117">
        <v>136.27199999999999</v>
      </c>
      <c r="S98" s="117">
        <v>177.18899999999999</v>
      </c>
      <c r="T98" s="117"/>
      <c r="U98" s="133">
        <f t="shared" si="16"/>
        <v>418.80099999999999</v>
      </c>
      <c r="V98" s="224"/>
      <c r="W98" s="38"/>
      <c r="X98" s="38"/>
      <c r="Y98" s="38"/>
      <c r="Z98" s="38"/>
      <c r="AA98" s="38"/>
      <c r="AB98" s="85"/>
      <c r="AC98" s="85"/>
      <c r="AD98" s="85"/>
      <c r="AE98" s="85"/>
      <c r="AF98" s="85"/>
      <c r="AG98" s="85"/>
    </row>
    <row r="99" spans="1:34" s="235" customFormat="1" ht="38.25" customHeight="1" x14ac:dyDescent="0.3">
      <c r="A99" s="87"/>
      <c r="B99" s="76"/>
      <c r="C99" s="84"/>
      <c r="D99" s="84"/>
      <c r="E99" s="84"/>
      <c r="F99" s="84"/>
      <c r="G99" s="84"/>
      <c r="H99" s="84"/>
      <c r="I99" s="170" t="s">
        <v>207</v>
      </c>
      <c r="J99" s="170"/>
      <c r="K99" s="31" t="s">
        <v>79</v>
      </c>
      <c r="L99" s="141" t="s">
        <v>98</v>
      </c>
      <c r="M99" s="232"/>
      <c r="N99" s="44"/>
      <c r="O99" s="44"/>
      <c r="P99" s="46"/>
      <c r="Q99" s="46"/>
      <c r="R99" s="47">
        <v>1.1539999999999999</v>
      </c>
      <c r="S99" s="47"/>
      <c r="T99" s="47"/>
      <c r="U99" s="133">
        <f t="shared" si="16"/>
        <v>1.1539999999999999</v>
      </c>
      <c r="V99" s="76"/>
      <c r="W99" s="233"/>
      <c r="X99" s="233"/>
      <c r="Y99" s="233"/>
      <c r="Z99" s="233"/>
      <c r="AA99" s="233"/>
      <c r="AB99" s="234"/>
      <c r="AC99" s="234"/>
      <c r="AD99" s="234"/>
      <c r="AE99" s="234"/>
      <c r="AF99" s="234"/>
      <c r="AG99" s="234"/>
    </row>
    <row r="100" spans="1:34" ht="22.5" customHeight="1" x14ac:dyDescent="0.3">
      <c r="A100" s="225"/>
      <c r="B100" s="226"/>
      <c r="C100" s="227"/>
      <c r="D100" s="227"/>
      <c r="E100" s="227"/>
      <c r="F100" s="227"/>
      <c r="G100" s="227"/>
      <c r="H100" s="227"/>
      <c r="I100" s="226" t="s">
        <v>19</v>
      </c>
      <c r="J100" s="226"/>
      <c r="K100" s="228" t="s">
        <v>115</v>
      </c>
      <c r="L100" s="167" t="s">
        <v>22</v>
      </c>
      <c r="M100" s="226"/>
      <c r="N100" s="229"/>
      <c r="O100" s="230">
        <v>3.4470000000000001</v>
      </c>
      <c r="P100" s="229"/>
      <c r="Q100" s="230">
        <v>9.9359999999999999</v>
      </c>
      <c r="R100" s="230">
        <v>5.2450000000000001</v>
      </c>
      <c r="S100" s="230">
        <v>1.0569999999999999</v>
      </c>
      <c r="T100" s="229"/>
      <c r="U100" s="215">
        <f t="shared" si="16"/>
        <v>19.684999999999999</v>
      </c>
      <c r="V100" s="231"/>
      <c r="W100" s="38"/>
      <c r="X100" s="38"/>
      <c r="Y100" s="38"/>
      <c r="Z100" s="38"/>
      <c r="AA100" s="38"/>
      <c r="AB100" s="85"/>
      <c r="AC100" s="85"/>
      <c r="AD100" s="85"/>
      <c r="AE100" s="85"/>
      <c r="AF100" s="85"/>
      <c r="AG100" s="85"/>
    </row>
    <row r="101" spans="1:34" ht="38.25" customHeight="1" x14ac:dyDescent="0.3">
      <c r="A101" s="87"/>
      <c r="B101" s="76"/>
      <c r="C101" s="84"/>
      <c r="D101" s="84"/>
      <c r="E101" s="84"/>
      <c r="F101" s="84"/>
      <c r="G101" s="84"/>
      <c r="H101" s="84"/>
      <c r="I101" s="76"/>
      <c r="J101" s="76"/>
      <c r="K101" s="78" t="s">
        <v>217</v>
      </c>
      <c r="L101" s="115" t="s">
        <v>216</v>
      </c>
      <c r="M101" s="76"/>
      <c r="N101" s="86"/>
      <c r="O101" s="75"/>
      <c r="P101" s="86"/>
      <c r="Q101" s="86"/>
      <c r="R101" s="156">
        <f>R102+R103</f>
        <v>2.0619999999999998</v>
      </c>
      <c r="S101" s="156">
        <f>S102+S103</f>
        <v>2.4870000000000001</v>
      </c>
      <c r="T101" s="86"/>
      <c r="U101" s="215">
        <f t="shared" si="16"/>
        <v>4.5489999999999995</v>
      </c>
      <c r="V101" s="206"/>
      <c r="W101" s="38"/>
      <c r="X101" s="38"/>
      <c r="Y101" s="38"/>
      <c r="Z101" s="38"/>
      <c r="AA101" s="38"/>
      <c r="AB101" s="85"/>
      <c r="AC101" s="85"/>
      <c r="AD101" s="85"/>
      <c r="AE101" s="85"/>
      <c r="AF101" s="85"/>
      <c r="AG101" s="85"/>
    </row>
    <row r="102" spans="1:34" ht="33" customHeight="1" x14ac:dyDescent="0.3">
      <c r="A102" s="87"/>
      <c r="B102" s="76"/>
      <c r="C102" s="84"/>
      <c r="D102" s="84"/>
      <c r="E102" s="84"/>
      <c r="F102" s="84"/>
      <c r="G102" s="84"/>
      <c r="H102" s="84"/>
      <c r="I102" s="76"/>
      <c r="J102" s="76"/>
      <c r="K102" s="31" t="s">
        <v>41</v>
      </c>
      <c r="L102" s="115" t="s">
        <v>27</v>
      </c>
      <c r="M102" s="76"/>
      <c r="N102" s="86"/>
      <c r="O102" s="75"/>
      <c r="P102" s="86"/>
      <c r="Q102" s="86"/>
      <c r="R102" s="86">
        <v>2.0619999999999998</v>
      </c>
      <c r="S102" s="86"/>
      <c r="T102" s="86"/>
      <c r="U102" s="133">
        <f t="shared" si="16"/>
        <v>2.0619999999999998</v>
      </c>
      <c r="V102" s="206"/>
      <c r="W102" s="38"/>
      <c r="X102" s="38"/>
      <c r="Y102" s="38"/>
      <c r="Z102" s="38"/>
      <c r="AA102" s="38"/>
      <c r="AB102" s="85"/>
      <c r="AC102" s="85"/>
      <c r="AD102" s="85"/>
      <c r="AE102" s="85"/>
      <c r="AF102" s="85"/>
      <c r="AG102" s="85"/>
    </row>
    <row r="103" spans="1:34" ht="22.5" customHeight="1" x14ac:dyDescent="0.3">
      <c r="A103" s="87"/>
      <c r="B103" s="76"/>
      <c r="C103" s="84"/>
      <c r="D103" s="84"/>
      <c r="E103" s="84"/>
      <c r="F103" s="84"/>
      <c r="G103" s="84"/>
      <c r="H103" s="84"/>
      <c r="I103" s="76"/>
      <c r="J103" s="76"/>
      <c r="K103" s="31" t="s">
        <v>20</v>
      </c>
      <c r="L103" s="223" t="s">
        <v>21</v>
      </c>
      <c r="M103" s="76"/>
      <c r="N103" s="86"/>
      <c r="O103" s="75"/>
      <c r="P103" s="86"/>
      <c r="Q103" s="86"/>
      <c r="R103" s="86"/>
      <c r="S103" s="86">
        <v>2.4870000000000001</v>
      </c>
      <c r="T103" s="86"/>
      <c r="U103" s="133">
        <f t="shared" si="16"/>
        <v>2.4870000000000001</v>
      </c>
      <c r="V103" s="206"/>
      <c r="W103" s="38"/>
      <c r="X103" s="38"/>
      <c r="Y103" s="38"/>
      <c r="Z103" s="38"/>
      <c r="AA103" s="38"/>
      <c r="AB103" s="85"/>
      <c r="AC103" s="85"/>
      <c r="AD103" s="85"/>
      <c r="AE103" s="85"/>
      <c r="AF103" s="85"/>
      <c r="AG103" s="85"/>
    </row>
    <row r="104" spans="1:34" s="129" customFormat="1" x14ac:dyDescent="0.3">
      <c r="A104" s="64">
        <v>4</v>
      </c>
      <c r="B104" s="64">
        <v>21</v>
      </c>
      <c r="C104" s="64"/>
      <c r="D104" s="65"/>
      <c r="E104" s="65"/>
      <c r="F104" s="64"/>
      <c r="G104" s="64"/>
      <c r="H104" s="64"/>
      <c r="I104" s="121"/>
      <c r="J104" s="122"/>
      <c r="K104" s="123"/>
      <c r="L104" s="124"/>
      <c r="M104" s="125">
        <f>M17+M18+M84+M95</f>
        <v>6629.5</v>
      </c>
      <c r="N104" s="125">
        <f>N17+N18+N84+N95</f>
        <v>7462.2709999999997</v>
      </c>
      <c r="O104" s="125">
        <f>O17+O18+O84+O95</f>
        <v>17605.584999999999</v>
      </c>
      <c r="P104" s="125">
        <f>P17+P18+P84+P95</f>
        <v>59001.996500000008</v>
      </c>
      <c r="Q104" s="125">
        <f>Q17+Q18+Q84+Q95</f>
        <v>38505.655999999995</v>
      </c>
      <c r="R104" s="125">
        <f>R17+R18+R84+R95</f>
        <v>60341.514199999998</v>
      </c>
      <c r="S104" s="125">
        <f>S17+S18+S84+S95</f>
        <v>50008.267</v>
      </c>
      <c r="T104" s="125">
        <f>T17+T18+T84+T95</f>
        <v>26341.809000000001</v>
      </c>
      <c r="U104" s="125">
        <f>U17+U18+U84+U95</f>
        <v>265896.59869999997</v>
      </c>
      <c r="V104" s="126"/>
      <c r="W104" s="127"/>
      <c r="X104" s="127"/>
      <c r="Y104" s="127"/>
      <c r="Z104" s="127"/>
      <c r="AA104" s="127"/>
      <c r="AB104" s="127"/>
      <c r="AC104" s="128"/>
      <c r="AD104" s="128"/>
      <c r="AE104" s="128"/>
      <c r="AF104" s="128"/>
      <c r="AG104" s="128"/>
      <c r="AH104" s="128"/>
    </row>
    <row r="105" spans="1:34" ht="25.5" customHeight="1" x14ac:dyDescent="0.3">
      <c r="A105" s="245" t="s">
        <v>95</v>
      </c>
      <c r="B105" s="246"/>
      <c r="C105" s="246"/>
      <c r="D105" s="246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  <c r="R105" s="246"/>
      <c r="S105" s="246"/>
      <c r="T105" s="246"/>
      <c r="U105" s="246"/>
      <c r="V105" s="246"/>
    </row>
    <row r="106" spans="1:34" s="71" customFormat="1" ht="77.25" customHeight="1" x14ac:dyDescent="0.3">
      <c r="A106" s="201">
        <v>7</v>
      </c>
      <c r="B106" s="72"/>
      <c r="C106" s="201" t="s">
        <v>56</v>
      </c>
      <c r="D106" s="72" t="s">
        <v>23</v>
      </c>
      <c r="E106" s="241" t="s">
        <v>208</v>
      </c>
      <c r="F106" s="201" t="s">
        <v>209</v>
      </c>
      <c r="G106" s="201" t="s">
        <v>210</v>
      </c>
      <c r="H106" s="201" t="s">
        <v>70</v>
      </c>
      <c r="I106" s="40" t="s">
        <v>19</v>
      </c>
      <c r="J106" s="201"/>
      <c r="K106" s="72"/>
      <c r="L106" s="72"/>
      <c r="M106" s="72"/>
      <c r="N106" s="73">
        <f>+N107+N108+N109+N110+N111+N112+N115+N123</f>
        <v>591.86800000000005</v>
      </c>
      <c r="O106" s="73">
        <f t="shared" ref="O106:S106" si="17">+O107+O108+O109+O110+O111+O112+O115+O123</f>
        <v>734.93200000000002</v>
      </c>
      <c r="P106" s="73">
        <f t="shared" si="17"/>
        <v>1197.0970000000002</v>
      </c>
      <c r="Q106" s="73">
        <f t="shared" si="17"/>
        <v>1515.3400000000001</v>
      </c>
      <c r="R106" s="73">
        <f t="shared" si="17"/>
        <v>1071.423</v>
      </c>
      <c r="S106" s="73">
        <f t="shared" si="17"/>
        <v>1641.8740069999999</v>
      </c>
      <c r="T106" s="73"/>
      <c r="U106" s="73">
        <f>+U107+U108+U109+U110+U111+U112+U115+U123</f>
        <v>6752.5340070000002</v>
      </c>
      <c r="V106" s="74"/>
      <c r="W106" s="69"/>
      <c r="X106" s="69"/>
      <c r="Y106" s="69"/>
      <c r="Z106" s="69"/>
      <c r="AA106" s="69"/>
      <c r="AB106" s="69"/>
      <c r="AC106" s="70"/>
      <c r="AD106" s="70"/>
      <c r="AE106" s="70"/>
      <c r="AF106" s="70"/>
      <c r="AG106" s="70"/>
      <c r="AH106" s="70"/>
    </row>
    <row r="107" spans="1:34" s="71" customFormat="1" ht="56.25" x14ac:dyDescent="0.3">
      <c r="A107" s="76">
        <v>1</v>
      </c>
      <c r="B107" s="77" t="s">
        <v>165</v>
      </c>
      <c r="C107" s="76"/>
      <c r="D107" s="77"/>
      <c r="E107" s="76"/>
      <c r="F107" s="76"/>
      <c r="G107" s="76"/>
      <c r="H107" s="76"/>
      <c r="I107" s="77"/>
      <c r="J107" s="76">
        <v>360</v>
      </c>
      <c r="K107" s="76" t="s">
        <v>116</v>
      </c>
      <c r="L107" s="77" t="s">
        <v>53</v>
      </c>
      <c r="M107" s="77"/>
      <c r="N107" s="75">
        <v>62.177</v>
      </c>
      <c r="O107" s="75">
        <v>8.3390000000000004</v>
      </c>
      <c r="P107" s="75">
        <v>27.523</v>
      </c>
      <c r="Q107" s="75">
        <v>48.256999999999998</v>
      </c>
      <c r="R107" s="75">
        <v>210.07</v>
      </c>
      <c r="S107" s="75">
        <v>298.072</v>
      </c>
      <c r="T107" s="75"/>
      <c r="U107" s="75">
        <f>SUM(N107:S107)</f>
        <v>654.43799999999999</v>
      </c>
      <c r="V107" s="139"/>
      <c r="W107" s="69"/>
      <c r="X107" s="69"/>
      <c r="Y107" s="69"/>
      <c r="Z107" s="69"/>
      <c r="AA107" s="69"/>
      <c r="AB107" s="69"/>
      <c r="AC107" s="70"/>
      <c r="AD107" s="70"/>
      <c r="AE107" s="70"/>
      <c r="AF107" s="70"/>
      <c r="AG107" s="70"/>
      <c r="AH107" s="70"/>
    </row>
    <row r="108" spans="1:34" s="71" customFormat="1" ht="56.25" x14ac:dyDescent="0.3">
      <c r="A108" s="76">
        <v>2</v>
      </c>
      <c r="B108" s="77" t="s">
        <v>166</v>
      </c>
      <c r="C108" s="76"/>
      <c r="D108" s="77"/>
      <c r="E108" s="76"/>
      <c r="F108" s="76"/>
      <c r="G108" s="76"/>
      <c r="H108" s="76"/>
      <c r="I108" s="77"/>
      <c r="J108" s="76">
        <v>349</v>
      </c>
      <c r="K108" s="76" t="s">
        <v>121</v>
      </c>
      <c r="L108" s="77" t="s">
        <v>50</v>
      </c>
      <c r="M108" s="77"/>
      <c r="N108" s="75"/>
      <c r="O108" s="75">
        <v>64.911000000000001</v>
      </c>
      <c r="P108" s="75"/>
      <c r="Q108" s="75">
        <v>14.074999999999999</v>
      </c>
      <c r="R108" s="75"/>
      <c r="S108" s="75"/>
      <c r="T108" s="75"/>
      <c r="U108" s="75">
        <f t="shared" ref="U108:U111" si="18">SUM(N108:S108)</f>
        <v>78.986000000000004</v>
      </c>
      <c r="V108" s="139"/>
      <c r="W108" s="69"/>
      <c r="X108" s="69"/>
      <c r="Y108" s="69"/>
      <c r="Z108" s="69"/>
      <c r="AA108" s="69"/>
      <c r="AB108" s="69"/>
      <c r="AC108" s="70"/>
      <c r="AD108" s="70"/>
      <c r="AE108" s="70"/>
      <c r="AF108" s="70"/>
      <c r="AG108" s="70"/>
      <c r="AH108" s="70"/>
    </row>
    <row r="109" spans="1:34" s="71" customFormat="1" ht="56.25" x14ac:dyDescent="0.3">
      <c r="A109" s="76">
        <v>3</v>
      </c>
      <c r="B109" s="77" t="s">
        <v>167</v>
      </c>
      <c r="C109" s="76"/>
      <c r="D109" s="77"/>
      <c r="E109" s="76"/>
      <c r="F109" s="76"/>
      <c r="G109" s="76"/>
      <c r="H109" s="76"/>
      <c r="I109" s="77"/>
      <c r="J109" s="76">
        <v>333</v>
      </c>
      <c r="K109" s="76" t="s">
        <v>122</v>
      </c>
      <c r="L109" s="77" t="s">
        <v>43</v>
      </c>
      <c r="M109" s="77"/>
      <c r="N109" s="75"/>
      <c r="O109" s="75"/>
      <c r="P109" s="75"/>
      <c r="Q109" s="75">
        <v>11.579000000000001</v>
      </c>
      <c r="R109" s="75">
        <v>12.118</v>
      </c>
      <c r="S109" s="75"/>
      <c r="T109" s="75"/>
      <c r="U109" s="75">
        <f t="shared" si="18"/>
        <v>23.697000000000003</v>
      </c>
      <c r="V109" s="139"/>
      <c r="W109" s="69"/>
      <c r="X109" s="69"/>
      <c r="Y109" s="69"/>
      <c r="Z109" s="69"/>
      <c r="AA109" s="69"/>
      <c r="AB109" s="69"/>
      <c r="AC109" s="70"/>
      <c r="AD109" s="70"/>
      <c r="AE109" s="70"/>
      <c r="AF109" s="70"/>
      <c r="AG109" s="70"/>
      <c r="AH109" s="70"/>
    </row>
    <row r="110" spans="1:34" s="71" customFormat="1" ht="37.5" x14ac:dyDescent="0.3">
      <c r="A110" s="76">
        <v>4</v>
      </c>
      <c r="B110" s="77" t="s">
        <v>168</v>
      </c>
      <c r="C110" s="76"/>
      <c r="D110" s="77"/>
      <c r="E110" s="76"/>
      <c r="F110" s="76"/>
      <c r="G110" s="76"/>
      <c r="H110" s="76"/>
      <c r="I110" s="77"/>
      <c r="J110" s="76">
        <v>353</v>
      </c>
      <c r="K110" s="76" t="s">
        <v>123</v>
      </c>
      <c r="L110" s="77" t="s">
        <v>38</v>
      </c>
      <c r="M110" s="77"/>
      <c r="N110" s="75"/>
      <c r="O110" s="75"/>
      <c r="P110" s="75"/>
      <c r="Q110" s="75">
        <v>109.821</v>
      </c>
      <c r="R110" s="75"/>
      <c r="S110" s="75"/>
      <c r="T110" s="75"/>
      <c r="U110" s="75">
        <f t="shared" si="18"/>
        <v>109.821</v>
      </c>
      <c r="V110" s="139"/>
      <c r="W110" s="69"/>
      <c r="X110" s="69"/>
      <c r="Y110" s="69"/>
      <c r="Z110" s="69"/>
      <c r="AA110" s="69"/>
      <c r="AB110" s="69"/>
      <c r="AC110" s="70"/>
      <c r="AD110" s="70"/>
      <c r="AE110" s="70"/>
      <c r="AF110" s="70"/>
      <c r="AG110" s="70"/>
      <c r="AH110" s="70"/>
    </row>
    <row r="111" spans="1:34" s="71" customFormat="1" ht="56.25" x14ac:dyDescent="0.3">
      <c r="A111" s="76">
        <v>5</v>
      </c>
      <c r="B111" s="77" t="s">
        <v>169</v>
      </c>
      <c r="C111" s="76"/>
      <c r="D111" s="77"/>
      <c r="E111" s="76"/>
      <c r="F111" s="76"/>
      <c r="G111" s="76"/>
      <c r="H111" s="76"/>
      <c r="I111" s="77"/>
      <c r="J111" s="76">
        <v>303</v>
      </c>
      <c r="K111" s="76" t="s">
        <v>124</v>
      </c>
      <c r="L111" s="77" t="s">
        <v>50</v>
      </c>
      <c r="M111" s="77"/>
      <c r="N111" s="75"/>
      <c r="O111" s="75"/>
      <c r="P111" s="75"/>
      <c r="Q111" s="75"/>
      <c r="R111" s="75">
        <v>33.768999999999998</v>
      </c>
      <c r="S111" s="75">
        <v>22.349</v>
      </c>
      <c r="T111" s="75"/>
      <c r="U111" s="75">
        <f t="shared" si="18"/>
        <v>56.117999999999995</v>
      </c>
      <c r="V111" s="139"/>
      <c r="W111" s="69"/>
      <c r="X111" s="69"/>
      <c r="Y111" s="69"/>
      <c r="Z111" s="69"/>
      <c r="AA111" s="69"/>
      <c r="AB111" s="69"/>
      <c r="AC111" s="70"/>
      <c r="AD111" s="70"/>
      <c r="AE111" s="70"/>
      <c r="AF111" s="70"/>
      <c r="AG111" s="70"/>
      <c r="AH111" s="70"/>
    </row>
    <row r="112" spans="1:34" s="71" customFormat="1" ht="37.5" x14ac:dyDescent="0.3">
      <c r="A112" s="76">
        <v>6</v>
      </c>
      <c r="B112" s="77" t="s">
        <v>170</v>
      </c>
      <c r="C112" s="76"/>
      <c r="D112" s="77"/>
      <c r="E112" s="76"/>
      <c r="F112" s="76"/>
      <c r="G112" s="76"/>
      <c r="H112" s="76"/>
      <c r="I112" s="77"/>
      <c r="J112" s="76">
        <v>348</v>
      </c>
      <c r="K112" s="77"/>
      <c r="L112" s="76" t="s">
        <v>35</v>
      </c>
      <c r="M112" s="76"/>
      <c r="N112" s="75">
        <f>+N113+N114</f>
        <v>48.414999999999999</v>
      </c>
      <c r="O112" s="75">
        <f t="shared" ref="O112:S112" si="19">+O113+O114</f>
        <v>115.68600000000001</v>
      </c>
      <c r="P112" s="75">
        <f t="shared" si="19"/>
        <v>78.698999999999998</v>
      </c>
      <c r="Q112" s="75">
        <f t="shared" si="19"/>
        <v>199.22900000000001</v>
      </c>
      <c r="R112" s="75">
        <f t="shared" si="19"/>
        <v>83.783000000000001</v>
      </c>
      <c r="S112" s="75">
        <f t="shared" si="19"/>
        <v>141.664007</v>
      </c>
      <c r="T112" s="75"/>
      <c r="U112" s="75">
        <f t="shared" ref="U112" si="20">+U113+U114</f>
        <v>667.4760070000001</v>
      </c>
      <c r="V112" s="139"/>
      <c r="W112" s="69"/>
      <c r="X112" s="69"/>
      <c r="Y112" s="69"/>
      <c r="Z112" s="69"/>
      <c r="AA112" s="69"/>
      <c r="AB112" s="69"/>
      <c r="AC112" s="70"/>
      <c r="AD112" s="70"/>
      <c r="AE112" s="70"/>
      <c r="AF112" s="70"/>
      <c r="AG112" s="70"/>
      <c r="AH112" s="70"/>
    </row>
    <row r="113" spans="1:34" s="71" customFormat="1" x14ac:dyDescent="0.3">
      <c r="A113" s="76"/>
      <c r="B113" s="77"/>
      <c r="C113" s="76"/>
      <c r="D113" s="77"/>
      <c r="E113" s="76"/>
      <c r="F113" s="76"/>
      <c r="G113" s="76"/>
      <c r="H113" s="76"/>
      <c r="I113" s="77"/>
      <c r="J113" s="76"/>
      <c r="K113" s="76" t="s">
        <v>112</v>
      </c>
      <c r="L113" s="77" t="s">
        <v>199</v>
      </c>
      <c r="M113" s="77"/>
      <c r="N113" s="75">
        <v>3.9159999999999999</v>
      </c>
      <c r="O113" s="75">
        <v>3.9140000000000001</v>
      </c>
      <c r="P113" s="75"/>
      <c r="Q113" s="75">
        <v>55.274999999999999</v>
      </c>
      <c r="R113" s="75">
        <v>15</v>
      </c>
      <c r="S113" s="75">
        <v>8.3789999999999996</v>
      </c>
      <c r="T113" s="75"/>
      <c r="U113" s="75">
        <f t="shared" ref="U113:U114" si="21">SUM(N113:S113)</f>
        <v>86.483999999999995</v>
      </c>
      <c r="V113" s="139"/>
      <c r="W113" s="69"/>
      <c r="X113" s="69"/>
      <c r="Y113" s="69"/>
      <c r="Z113" s="69"/>
      <c r="AA113" s="69"/>
      <c r="AB113" s="69"/>
      <c r="AC113" s="70"/>
      <c r="AD113" s="70"/>
      <c r="AE113" s="70"/>
      <c r="AF113" s="70"/>
      <c r="AG113" s="70"/>
      <c r="AH113" s="70"/>
    </row>
    <row r="114" spans="1:34" s="71" customFormat="1" ht="37.5" x14ac:dyDescent="0.3">
      <c r="A114" s="76"/>
      <c r="B114" s="77"/>
      <c r="C114" s="76"/>
      <c r="D114" s="77"/>
      <c r="E114" s="76"/>
      <c r="F114" s="76"/>
      <c r="G114" s="76"/>
      <c r="H114" s="76"/>
      <c r="I114" s="77"/>
      <c r="J114" s="76"/>
      <c r="K114" s="76" t="s">
        <v>108</v>
      </c>
      <c r="L114" s="77" t="s">
        <v>200</v>
      </c>
      <c r="M114" s="77"/>
      <c r="N114" s="75">
        <v>44.499000000000002</v>
      </c>
      <c r="O114" s="75">
        <v>111.77200000000001</v>
      </c>
      <c r="P114" s="75">
        <v>78.698999999999998</v>
      </c>
      <c r="Q114" s="75">
        <v>143.95400000000001</v>
      </c>
      <c r="R114" s="75">
        <v>68.783000000000001</v>
      </c>
      <c r="S114" s="75">
        <v>133.28500700000001</v>
      </c>
      <c r="T114" s="75"/>
      <c r="U114" s="75">
        <f t="shared" si="21"/>
        <v>580.99200700000006</v>
      </c>
      <c r="V114" s="139"/>
      <c r="W114" s="69"/>
      <c r="X114" s="69"/>
      <c r="Y114" s="69"/>
      <c r="Z114" s="69"/>
      <c r="AA114" s="69"/>
      <c r="AB114" s="69"/>
      <c r="AC114" s="70"/>
      <c r="AD114" s="70"/>
      <c r="AE114" s="70"/>
      <c r="AF114" s="70"/>
      <c r="AG114" s="70"/>
      <c r="AH114" s="70"/>
    </row>
    <row r="115" spans="1:34" s="71" customFormat="1" ht="56.25" x14ac:dyDescent="0.3">
      <c r="A115" s="76">
        <v>7</v>
      </c>
      <c r="B115" s="77" t="s">
        <v>171</v>
      </c>
      <c r="C115" s="76"/>
      <c r="D115" s="77"/>
      <c r="E115" s="76"/>
      <c r="F115" s="76"/>
      <c r="G115" s="76"/>
      <c r="H115" s="76"/>
      <c r="I115" s="77"/>
      <c r="J115" s="76" t="s">
        <v>138</v>
      </c>
      <c r="K115" s="77"/>
      <c r="L115" s="76" t="s">
        <v>35</v>
      </c>
      <c r="M115" s="76"/>
      <c r="N115" s="75">
        <f>SUM(N116:N122)</f>
        <v>125.22299999999998</v>
      </c>
      <c r="O115" s="75">
        <f t="shared" ref="O115:R115" si="22">SUM(O116:O122)</f>
        <v>212.47200000000001</v>
      </c>
      <c r="P115" s="75">
        <f t="shared" si="22"/>
        <v>476.47700000000003</v>
      </c>
      <c r="Q115" s="75">
        <f t="shared" si="22"/>
        <v>224.96099999999998</v>
      </c>
      <c r="R115" s="75">
        <f t="shared" si="22"/>
        <v>125.23099999999999</v>
      </c>
      <c r="S115" s="75">
        <f>SUM(S116:S122)</f>
        <v>205.101</v>
      </c>
      <c r="T115" s="75"/>
      <c r="U115" s="75">
        <f>SUM(N115:S115)</f>
        <v>1369.4650000000001</v>
      </c>
      <c r="V115" s="139"/>
      <c r="W115" s="69"/>
      <c r="X115" s="69"/>
      <c r="Y115" s="69"/>
      <c r="Z115" s="69"/>
      <c r="AA115" s="69"/>
      <c r="AB115" s="69"/>
      <c r="AC115" s="70"/>
      <c r="AD115" s="70"/>
      <c r="AE115" s="70"/>
      <c r="AF115" s="70"/>
      <c r="AG115" s="70"/>
      <c r="AH115" s="70"/>
    </row>
    <row r="116" spans="1:34" s="71" customFormat="1" x14ac:dyDescent="0.3">
      <c r="A116" s="76"/>
      <c r="B116" s="77"/>
      <c r="C116" s="76"/>
      <c r="D116" s="77"/>
      <c r="E116" s="76"/>
      <c r="F116" s="76"/>
      <c r="G116" s="76"/>
      <c r="H116" s="76"/>
      <c r="I116" s="77"/>
      <c r="J116" s="76"/>
      <c r="K116" s="76" t="s">
        <v>126</v>
      </c>
      <c r="L116" s="77" t="s">
        <v>132</v>
      </c>
      <c r="M116" s="77"/>
      <c r="N116" s="75">
        <v>19.841000000000001</v>
      </c>
      <c r="O116" s="75">
        <v>7.68</v>
      </c>
      <c r="P116" s="75">
        <v>35.270000000000003</v>
      </c>
      <c r="Q116" s="75">
        <v>27</v>
      </c>
      <c r="R116" s="75">
        <v>1</v>
      </c>
      <c r="S116" s="75">
        <v>4.8869999999999996</v>
      </c>
      <c r="T116" s="75"/>
      <c r="U116" s="75">
        <f t="shared" ref="U116:U135" si="23">SUM(N116:S116)</f>
        <v>95.677999999999997</v>
      </c>
      <c r="V116" s="139"/>
      <c r="W116" s="69"/>
      <c r="X116" s="69"/>
      <c r="Y116" s="69"/>
      <c r="Z116" s="69"/>
      <c r="AA116" s="69"/>
      <c r="AB116" s="69"/>
      <c r="AC116" s="70"/>
      <c r="AD116" s="70"/>
      <c r="AE116" s="70"/>
      <c r="AF116" s="70"/>
      <c r="AG116" s="70"/>
      <c r="AH116" s="70"/>
    </row>
    <row r="117" spans="1:34" s="71" customFormat="1" ht="37.5" x14ac:dyDescent="0.3">
      <c r="A117" s="76"/>
      <c r="B117" s="77"/>
      <c r="C117" s="76"/>
      <c r="D117" s="77"/>
      <c r="E117" s="76"/>
      <c r="F117" s="76"/>
      <c r="G117" s="76"/>
      <c r="H117" s="76"/>
      <c r="I117" s="77"/>
      <c r="J117" s="76"/>
      <c r="K117" s="76" t="s">
        <v>112</v>
      </c>
      <c r="L117" s="77" t="s">
        <v>133</v>
      </c>
      <c r="M117" s="77"/>
      <c r="N117" s="75">
        <v>31.238</v>
      </c>
      <c r="O117" s="75">
        <v>87.94</v>
      </c>
      <c r="P117" s="75">
        <v>98.971999999999994</v>
      </c>
      <c r="Q117" s="75">
        <v>108.788</v>
      </c>
      <c r="R117" s="75">
        <v>80.938000000000002</v>
      </c>
      <c r="S117" s="75">
        <v>22.923999999999999</v>
      </c>
      <c r="T117" s="75"/>
      <c r="U117" s="75">
        <f t="shared" si="23"/>
        <v>430.79999999999995</v>
      </c>
      <c r="V117" s="139"/>
      <c r="W117" s="69"/>
      <c r="X117" s="69"/>
      <c r="Y117" s="69"/>
      <c r="Z117" s="69"/>
      <c r="AA117" s="69"/>
      <c r="AB117" s="69"/>
      <c r="AC117" s="70"/>
      <c r="AD117" s="70"/>
      <c r="AE117" s="70"/>
      <c r="AF117" s="70"/>
      <c r="AG117" s="70"/>
      <c r="AH117" s="70"/>
    </row>
    <row r="118" spans="1:34" s="71" customFormat="1" ht="56.25" x14ac:dyDescent="0.3">
      <c r="A118" s="76"/>
      <c r="B118" s="77"/>
      <c r="C118" s="76"/>
      <c r="D118" s="77"/>
      <c r="E118" s="76"/>
      <c r="F118" s="76"/>
      <c r="G118" s="76"/>
      <c r="H118" s="76"/>
      <c r="I118" s="77"/>
      <c r="J118" s="76"/>
      <c r="K118" s="76" t="s">
        <v>127</v>
      </c>
      <c r="L118" s="77" t="s">
        <v>134</v>
      </c>
      <c r="M118" s="77"/>
      <c r="N118" s="75">
        <v>49.043999999999997</v>
      </c>
      <c r="O118" s="75">
        <v>115.852</v>
      </c>
      <c r="P118" s="75">
        <v>209.483</v>
      </c>
      <c r="Q118" s="75">
        <v>69.188000000000002</v>
      </c>
      <c r="R118" s="75">
        <v>19.292999999999999</v>
      </c>
      <c r="S118" s="75">
        <v>51.25</v>
      </c>
      <c r="T118" s="75"/>
      <c r="U118" s="75">
        <f t="shared" si="23"/>
        <v>514.11</v>
      </c>
      <c r="V118" s="139"/>
      <c r="W118" s="69"/>
      <c r="X118" s="69"/>
      <c r="Y118" s="69"/>
      <c r="Z118" s="69"/>
      <c r="AA118" s="69"/>
      <c r="AB118" s="69"/>
      <c r="AC118" s="70"/>
      <c r="AD118" s="70"/>
      <c r="AE118" s="70"/>
      <c r="AF118" s="70"/>
      <c r="AG118" s="70"/>
      <c r="AH118" s="70"/>
    </row>
    <row r="119" spans="1:34" s="71" customFormat="1" x14ac:dyDescent="0.3">
      <c r="A119" s="76"/>
      <c r="B119" s="77"/>
      <c r="C119" s="76"/>
      <c r="D119" s="77"/>
      <c r="E119" s="76"/>
      <c r="F119" s="76"/>
      <c r="G119" s="76"/>
      <c r="H119" s="76"/>
      <c r="I119" s="77"/>
      <c r="J119" s="76"/>
      <c r="K119" s="76" t="s">
        <v>128</v>
      </c>
      <c r="L119" s="77" t="s">
        <v>135</v>
      </c>
      <c r="M119" s="77"/>
      <c r="N119" s="75">
        <v>8.9939999999999998</v>
      </c>
      <c r="O119" s="75">
        <v>1</v>
      </c>
      <c r="P119" s="75">
        <v>50</v>
      </c>
      <c r="Q119" s="75">
        <v>12.648</v>
      </c>
      <c r="R119" s="75"/>
      <c r="S119" s="75">
        <v>50</v>
      </c>
      <c r="T119" s="75"/>
      <c r="U119" s="75">
        <f t="shared" si="23"/>
        <v>122.642</v>
      </c>
      <c r="V119" s="139"/>
      <c r="W119" s="69"/>
      <c r="X119" s="69"/>
      <c r="Y119" s="69"/>
      <c r="Z119" s="69"/>
      <c r="AA119" s="69"/>
      <c r="AB119" s="69"/>
      <c r="AC119" s="70"/>
      <c r="AD119" s="70"/>
      <c r="AE119" s="70"/>
      <c r="AF119" s="70"/>
      <c r="AG119" s="70"/>
      <c r="AH119" s="70"/>
    </row>
    <row r="120" spans="1:34" s="71" customFormat="1" x14ac:dyDescent="0.3">
      <c r="A120" s="76"/>
      <c r="B120" s="77"/>
      <c r="C120" s="76"/>
      <c r="D120" s="77"/>
      <c r="E120" s="76"/>
      <c r="F120" s="76"/>
      <c r="G120" s="76"/>
      <c r="H120" s="76"/>
      <c r="I120" s="77"/>
      <c r="J120" s="76"/>
      <c r="K120" s="76" t="s">
        <v>129</v>
      </c>
      <c r="L120" s="77" t="s">
        <v>136</v>
      </c>
      <c r="M120" s="77"/>
      <c r="N120" s="75">
        <v>9.125</v>
      </c>
      <c r="O120" s="75"/>
      <c r="P120" s="75">
        <v>28.547000000000001</v>
      </c>
      <c r="Q120" s="75">
        <v>7.3369999999999997</v>
      </c>
      <c r="R120" s="75">
        <v>24</v>
      </c>
      <c r="S120" s="75">
        <v>74.349999999999994</v>
      </c>
      <c r="T120" s="75"/>
      <c r="U120" s="75">
        <f t="shared" si="23"/>
        <v>143.35899999999998</v>
      </c>
      <c r="V120" s="139"/>
      <c r="W120" s="69"/>
      <c r="X120" s="69"/>
      <c r="Y120" s="69"/>
      <c r="Z120" s="69"/>
      <c r="AA120" s="69"/>
      <c r="AB120" s="69"/>
      <c r="AC120" s="70"/>
      <c r="AD120" s="70"/>
      <c r="AE120" s="70"/>
      <c r="AF120" s="70"/>
      <c r="AG120" s="70"/>
      <c r="AH120" s="70"/>
    </row>
    <row r="121" spans="1:34" s="71" customFormat="1" ht="37.5" x14ac:dyDescent="0.3">
      <c r="A121" s="76"/>
      <c r="B121" s="77"/>
      <c r="C121" s="76"/>
      <c r="D121" s="77"/>
      <c r="E121" s="76"/>
      <c r="F121" s="76"/>
      <c r="G121" s="76"/>
      <c r="H121" s="76"/>
      <c r="I121" s="77"/>
      <c r="J121" s="76"/>
      <c r="K121" s="76" t="s">
        <v>130</v>
      </c>
      <c r="L121" s="77" t="s">
        <v>52</v>
      </c>
      <c r="M121" s="77"/>
      <c r="N121" s="75">
        <v>6.9809999999999999</v>
      </c>
      <c r="O121" s="75"/>
      <c r="P121" s="75"/>
      <c r="Q121" s="75"/>
      <c r="R121" s="75"/>
      <c r="S121" s="75"/>
      <c r="T121" s="75"/>
      <c r="U121" s="75">
        <f t="shared" si="23"/>
        <v>6.9809999999999999</v>
      </c>
      <c r="V121" s="139"/>
      <c r="W121" s="69"/>
      <c r="X121" s="69"/>
      <c r="Y121" s="69"/>
      <c r="Z121" s="69"/>
      <c r="AA121" s="69"/>
      <c r="AB121" s="69"/>
      <c r="AC121" s="70"/>
      <c r="AD121" s="70"/>
      <c r="AE121" s="70"/>
      <c r="AF121" s="70"/>
      <c r="AG121" s="70"/>
      <c r="AH121" s="70"/>
    </row>
    <row r="122" spans="1:34" s="71" customFormat="1" ht="56.25" x14ac:dyDescent="0.3">
      <c r="A122" s="76"/>
      <c r="B122" s="77"/>
      <c r="C122" s="76"/>
      <c r="D122" s="77"/>
      <c r="E122" s="76"/>
      <c r="F122" s="76"/>
      <c r="G122" s="76"/>
      <c r="H122" s="76"/>
      <c r="I122" s="77"/>
      <c r="J122" s="76"/>
      <c r="K122" s="76" t="s">
        <v>131</v>
      </c>
      <c r="L122" s="77" t="s">
        <v>137</v>
      </c>
      <c r="M122" s="77"/>
      <c r="N122" s="75"/>
      <c r="O122" s="75"/>
      <c r="P122" s="75">
        <v>54.204999999999998</v>
      </c>
      <c r="Q122" s="75"/>
      <c r="R122" s="75"/>
      <c r="S122" s="75">
        <v>1.69</v>
      </c>
      <c r="T122" s="75"/>
      <c r="U122" s="75">
        <f t="shared" si="23"/>
        <v>55.894999999999996</v>
      </c>
      <c r="V122" s="139"/>
      <c r="W122" s="69"/>
      <c r="X122" s="69"/>
      <c r="Y122" s="69"/>
      <c r="Z122" s="69"/>
      <c r="AA122" s="69"/>
      <c r="AB122" s="69"/>
      <c r="AC122" s="70"/>
      <c r="AD122" s="70"/>
      <c r="AE122" s="70"/>
      <c r="AF122" s="70"/>
      <c r="AG122" s="70"/>
      <c r="AH122" s="70"/>
    </row>
    <row r="123" spans="1:34" s="71" customFormat="1" ht="36.75" customHeight="1" x14ac:dyDescent="0.3">
      <c r="A123" s="76">
        <v>8</v>
      </c>
      <c r="B123" s="77" t="s">
        <v>172</v>
      </c>
      <c r="C123" s="76"/>
      <c r="D123" s="77"/>
      <c r="E123" s="76"/>
      <c r="F123" s="76"/>
      <c r="G123" s="76"/>
      <c r="H123" s="76"/>
      <c r="I123" s="77"/>
      <c r="J123" s="76">
        <v>373</v>
      </c>
      <c r="K123" s="76"/>
      <c r="L123" s="76" t="s">
        <v>35</v>
      </c>
      <c r="M123" s="76"/>
      <c r="N123" s="75">
        <f>SUM(N124:N135)</f>
        <v>356.05300000000005</v>
      </c>
      <c r="O123" s="75">
        <f>SUM(O124:O134)</f>
        <v>333.52400000000006</v>
      </c>
      <c r="P123" s="75">
        <f>SUM(P124:P134)</f>
        <v>614.39800000000002</v>
      </c>
      <c r="Q123" s="75">
        <f>SUM(Q124:Q134)</f>
        <v>907.41800000000012</v>
      </c>
      <c r="R123" s="75">
        <f>SUM(R124:R134)</f>
        <v>606.452</v>
      </c>
      <c r="S123" s="75">
        <f>SUM(S124:S134)</f>
        <v>974.68799999999987</v>
      </c>
      <c r="T123" s="75"/>
      <c r="U123" s="75">
        <f t="shared" si="23"/>
        <v>3792.5330000000004</v>
      </c>
      <c r="V123" s="139"/>
      <c r="W123" s="69"/>
      <c r="X123" s="69"/>
      <c r="Y123" s="69"/>
      <c r="Z123" s="69"/>
      <c r="AA123" s="69"/>
      <c r="AB123" s="69"/>
      <c r="AC123" s="70"/>
      <c r="AD123" s="70"/>
      <c r="AE123" s="70"/>
      <c r="AF123" s="70"/>
      <c r="AG123" s="70"/>
      <c r="AH123" s="70"/>
    </row>
    <row r="124" spans="1:34" s="71" customFormat="1" ht="37.5" x14ac:dyDescent="0.3">
      <c r="A124" s="76"/>
      <c r="B124" s="77"/>
      <c r="C124" s="76"/>
      <c r="D124" s="77"/>
      <c r="E124" s="76"/>
      <c r="F124" s="76"/>
      <c r="G124" s="76"/>
      <c r="H124" s="76"/>
      <c r="I124" s="77"/>
      <c r="J124" s="76"/>
      <c r="K124" s="76" t="s">
        <v>121</v>
      </c>
      <c r="L124" s="77" t="s">
        <v>153</v>
      </c>
      <c r="M124" s="77"/>
      <c r="N124" s="75">
        <v>70.370999999999995</v>
      </c>
      <c r="O124" s="75">
        <v>75.802000000000007</v>
      </c>
      <c r="P124" s="75">
        <v>131.64599999999999</v>
      </c>
      <c r="Q124" s="75">
        <v>144.08699999999999</v>
      </c>
      <c r="R124" s="75">
        <v>324.94499999999999</v>
      </c>
      <c r="S124" s="75">
        <v>144.69300000000001</v>
      </c>
      <c r="T124" s="75"/>
      <c r="U124" s="75">
        <f t="shared" si="23"/>
        <v>891.54399999999987</v>
      </c>
      <c r="V124" s="139"/>
      <c r="W124" s="69"/>
      <c r="X124" s="69"/>
      <c r="Y124" s="69"/>
      <c r="Z124" s="69"/>
      <c r="AA124" s="69"/>
      <c r="AB124" s="69"/>
      <c r="AC124" s="70"/>
      <c r="AD124" s="70"/>
      <c r="AE124" s="70"/>
      <c r="AF124" s="70"/>
      <c r="AG124" s="70"/>
      <c r="AH124" s="70"/>
    </row>
    <row r="125" spans="1:34" s="71" customFormat="1" ht="37.5" x14ac:dyDescent="0.3">
      <c r="A125" s="76"/>
      <c r="B125" s="77"/>
      <c r="C125" s="76"/>
      <c r="D125" s="77"/>
      <c r="E125" s="76"/>
      <c r="F125" s="76"/>
      <c r="G125" s="76"/>
      <c r="H125" s="76"/>
      <c r="I125" s="77"/>
      <c r="J125" s="76"/>
      <c r="K125" s="76" t="s">
        <v>139</v>
      </c>
      <c r="L125" s="77" t="s">
        <v>158</v>
      </c>
      <c r="M125" s="77"/>
      <c r="N125" s="75"/>
      <c r="O125" s="75"/>
      <c r="P125" s="75"/>
      <c r="Q125" s="75">
        <v>64.406000000000006</v>
      </c>
      <c r="R125" s="75"/>
      <c r="S125" s="75"/>
      <c r="T125" s="75"/>
      <c r="U125" s="75">
        <f t="shared" si="23"/>
        <v>64.406000000000006</v>
      </c>
      <c r="V125" s="139"/>
      <c r="W125" s="69"/>
      <c r="X125" s="69"/>
      <c r="Y125" s="69"/>
      <c r="Z125" s="69"/>
      <c r="AA125" s="69"/>
      <c r="AB125" s="69"/>
      <c r="AC125" s="70"/>
      <c r="AD125" s="70"/>
      <c r="AE125" s="70"/>
      <c r="AF125" s="70"/>
      <c r="AG125" s="70"/>
      <c r="AH125" s="70"/>
    </row>
    <row r="126" spans="1:34" s="71" customFormat="1" ht="56.25" x14ac:dyDescent="0.3">
      <c r="A126" s="76"/>
      <c r="B126" s="77"/>
      <c r="C126" s="76"/>
      <c r="D126" s="77"/>
      <c r="E126" s="76"/>
      <c r="F126" s="76"/>
      <c r="G126" s="76"/>
      <c r="H126" s="76"/>
      <c r="I126" s="77"/>
      <c r="J126" s="76"/>
      <c r="K126" s="76" t="s">
        <v>128</v>
      </c>
      <c r="L126" s="77" t="s">
        <v>148</v>
      </c>
      <c r="M126" s="77"/>
      <c r="N126" s="75">
        <v>171.727</v>
      </c>
      <c r="O126" s="75">
        <v>115.89400000000001</v>
      </c>
      <c r="P126" s="75">
        <v>233.54900000000001</v>
      </c>
      <c r="Q126" s="75">
        <v>229.756</v>
      </c>
      <c r="R126" s="75">
        <v>4.3239999999999998</v>
      </c>
      <c r="S126" s="75">
        <v>150</v>
      </c>
      <c r="T126" s="75"/>
      <c r="U126" s="75">
        <f t="shared" si="23"/>
        <v>905.24999999999989</v>
      </c>
      <c r="V126" s="139"/>
      <c r="W126" s="69"/>
      <c r="X126" s="69"/>
      <c r="Y126" s="69"/>
      <c r="Z126" s="69"/>
      <c r="AA126" s="69"/>
      <c r="AB126" s="69"/>
      <c r="AC126" s="70"/>
      <c r="AD126" s="70"/>
      <c r="AE126" s="70"/>
      <c r="AF126" s="70"/>
      <c r="AG126" s="70"/>
      <c r="AH126" s="70"/>
    </row>
    <row r="127" spans="1:34" s="71" customFormat="1" ht="56.25" x14ac:dyDescent="0.3">
      <c r="A127" s="76"/>
      <c r="B127" s="77"/>
      <c r="C127" s="76"/>
      <c r="D127" s="77"/>
      <c r="E127" s="76"/>
      <c r="F127" s="76"/>
      <c r="G127" s="76"/>
      <c r="H127" s="76"/>
      <c r="I127" s="77"/>
      <c r="J127" s="76"/>
      <c r="K127" s="76" t="s">
        <v>140</v>
      </c>
      <c r="L127" s="77" t="s">
        <v>152</v>
      </c>
      <c r="M127" s="77"/>
      <c r="N127" s="75">
        <v>39.811999999999998</v>
      </c>
      <c r="O127" s="75">
        <v>35.19</v>
      </c>
      <c r="P127" s="75">
        <v>101.247</v>
      </c>
      <c r="Q127" s="75">
        <v>80.162000000000006</v>
      </c>
      <c r="R127" s="75">
        <v>44.65</v>
      </c>
      <c r="S127" s="75">
        <v>45.831000000000003</v>
      </c>
      <c r="T127" s="75"/>
      <c r="U127" s="75">
        <f t="shared" si="23"/>
        <v>346.892</v>
      </c>
      <c r="V127" s="139"/>
      <c r="W127" s="69"/>
      <c r="X127" s="69"/>
      <c r="Y127" s="69"/>
      <c r="Z127" s="69"/>
      <c r="AA127" s="69"/>
      <c r="AB127" s="69"/>
      <c r="AC127" s="70"/>
      <c r="AD127" s="70"/>
      <c r="AE127" s="70"/>
      <c r="AF127" s="70"/>
      <c r="AG127" s="70"/>
      <c r="AH127" s="70"/>
    </row>
    <row r="128" spans="1:34" s="71" customFormat="1" x14ac:dyDescent="0.3">
      <c r="A128" s="76"/>
      <c r="B128" s="77"/>
      <c r="C128" s="76"/>
      <c r="D128" s="77"/>
      <c r="E128" s="76"/>
      <c r="F128" s="76"/>
      <c r="G128" s="76"/>
      <c r="H128" s="76"/>
      <c r="I128" s="77"/>
      <c r="J128" s="76"/>
      <c r="K128" s="76" t="s">
        <v>141</v>
      </c>
      <c r="L128" s="77" t="s">
        <v>149</v>
      </c>
      <c r="M128" s="77"/>
      <c r="N128" s="75">
        <v>0.5</v>
      </c>
      <c r="O128" s="75">
        <v>16.082999999999998</v>
      </c>
      <c r="P128" s="75">
        <v>3.476</v>
      </c>
      <c r="Q128" s="75">
        <v>62</v>
      </c>
      <c r="R128" s="75">
        <v>17.317</v>
      </c>
      <c r="S128" s="75">
        <v>54.718000000000004</v>
      </c>
      <c r="T128" s="75"/>
      <c r="U128" s="75">
        <f t="shared" si="23"/>
        <v>154.09399999999999</v>
      </c>
      <c r="V128" s="139"/>
      <c r="W128" s="69"/>
      <c r="X128" s="69"/>
      <c r="Y128" s="69"/>
      <c r="Z128" s="69"/>
      <c r="AA128" s="69"/>
      <c r="AB128" s="69"/>
      <c r="AC128" s="70"/>
      <c r="AD128" s="70"/>
      <c r="AE128" s="70"/>
      <c r="AF128" s="70"/>
      <c r="AG128" s="70"/>
      <c r="AH128" s="70"/>
    </row>
    <row r="129" spans="1:34" s="71" customFormat="1" x14ac:dyDescent="0.3">
      <c r="A129" s="76"/>
      <c r="B129" s="77"/>
      <c r="C129" s="76"/>
      <c r="D129" s="77"/>
      <c r="E129" s="76"/>
      <c r="F129" s="76"/>
      <c r="G129" s="76"/>
      <c r="H129" s="76"/>
      <c r="I129" s="77"/>
      <c r="J129" s="76"/>
      <c r="K129" s="76" t="s">
        <v>110</v>
      </c>
      <c r="L129" s="77" t="s">
        <v>150</v>
      </c>
      <c r="M129" s="77"/>
      <c r="N129" s="75">
        <v>53.631999999999998</v>
      </c>
      <c r="O129" s="75">
        <v>83.897999999999996</v>
      </c>
      <c r="P129" s="75">
        <v>133.47999999999999</v>
      </c>
      <c r="Q129" s="75">
        <v>160.69200000000001</v>
      </c>
      <c r="R129" s="75">
        <v>90.245000000000005</v>
      </c>
      <c r="S129" s="75">
        <v>155</v>
      </c>
      <c r="T129" s="75"/>
      <c r="U129" s="75">
        <f t="shared" si="23"/>
        <v>676.947</v>
      </c>
      <c r="V129" s="139"/>
      <c r="W129" s="69"/>
      <c r="X129" s="69"/>
      <c r="Y129" s="69"/>
      <c r="Z129" s="69"/>
      <c r="AA129" s="69"/>
      <c r="AB129" s="69"/>
      <c r="AC129" s="70"/>
      <c r="AD129" s="70"/>
      <c r="AE129" s="70"/>
      <c r="AF129" s="70"/>
      <c r="AG129" s="70"/>
      <c r="AH129" s="70"/>
    </row>
    <row r="130" spans="1:34" s="71" customFormat="1" x14ac:dyDescent="0.3">
      <c r="A130" s="76"/>
      <c r="B130" s="77"/>
      <c r="C130" s="76"/>
      <c r="D130" s="77"/>
      <c r="E130" s="76"/>
      <c r="F130" s="76"/>
      <c r="G130" s="76"/>
      <c r="H130" s="76"/>
      <c r="I130" s="77"/>
      <c r="J130" s="76"/>
      <c r="K130" s="76" t="s">
        <v>142</v>
      </c>
      <c r="L130" s="77" t="s">
        <v>151</v>
      </c>
      <c r="M130" s="77"/>
      <c r="N130" s="75">
        <v>5.0999999999999996</v>
      </c>
      <c r="O130" s="75">
        <v>6.5570000000000004</v>
      </c>
      <c r="P130" s="75">
        <v>10</v>
      </c>
      <c r="Q130" s="75">
        <v>7.9219999999999997</v>
      </c>
      <c r="R130" s="75">
        <v>7.6</v>
      </c>
      <c r="S130" s="75">
        <v>6.8239999999999998</v>
      </c>
      <c r="T130" s="75"/>
      <c r="U130" s="75">
        <f t="shared" si="23"/>
        <v>44.003</v>
      </c>
      <c r="V130" s="139"/>
      <c r="W130" s="69"/>
      <c r="X130" s="69"/>
      <c r="Y130" s="69"/>
      <c r="Z130" s="69"/>
      <c r="AA130" s="69"/>
      <c r="AB130" s="69"/>
      <c r="AC130" s="70"/>
      <c r="AD130" s="70"/>
      <c r="AE130" s="70"/>
      <c r="AF130" s="70"/>
      <c r="AG130" s="70"/>
      <c r="AH130" s="70"/>
    </row>
    <row r="131" spans="1:34" s="71" customFormat="1" ht="37.5" x14ac:dyDescent="0.3">
      <c r="A131" s="76"/>
      <c r="B131" s="77"/>
      <c r="C131" s="76"/>
      <c r="D131" s="77"/>
      <c r="E131" s="76"/>
      <c r="F131" s="76"/>
      <c r="G131" s="76"/>
      <c r="H131" s="76"/>
      <c r="I131" s="77"/>
      <c r="J131" s="76"/>
      <c r="K131" s="76" t="s">
        <v>143</v>
      </c>
      <c r="L131" s="77" t="s">
        <v>154</v>
      </c>
      <c r="M131" s="77"/>
      <c r="N131" s="75"/>
      <c r="O131" s="75"/>
      <c r="P131" s="75"/>
      <c r="Q131" s="75">
        <v>40.951999999999998</v>
      </c>
      <c r="R131" s="75">
        <v>67.902000000000001</v>
      </c>
      <c r="S131" s="75">
        <v>52.819000000000003</v>
      </c>
      <c r="T131" s="75"/>
      <c r="U131" s="75">
        <f t="shared" si="23"/>
        <v>161.673</v>
      </c>
      <c r="V131" s="139"/>
      <c r="W131" s="69"/>
      <c r="X131" s="69"/>
      <c r="Y131" s="69"/>
      <c r="Z131" s="69"/>
      <c r="AA131" s="69"/>
      <c r="AB131" s="69"/>
      <c r="AC131" s="70"/>
      <c r="AD131" s="70"/>
      <c r="AE131" s="70"/>
      <c r="AF131" s="70"/>
      <c r="AG131" s="70"/>
      <c r="AH131" s="70"/>
    </row>
    <row r="132" spans="1:34" s="71" customFormat="1" x14ac:dyDescent="0.3">
      <c r="A132" s="76"/>
      <c r="B132" s="77"/>
      <c r="C132" s="76"/>
      <c r="D132" s="77"/>
      <c r="E132" s="76"/>
      <c r="F132" s="76"/>
      <c r="G132" s="76"/>
      <c r="H132" s="76"/>
      <c r="I132" s="77"/>
      <c r="J132" s="76"/>
      <c r="K132" s="76" t="s">
        <v>144</v>
      </c>
      <c r="L132" s="77" t="s">
        <v>155</v>
      </c>
      <c r="M132" s="77"/>
      <c r="N132" s="75">
        <v>3.367</v>
      </c>
      <c r="O132" s="75">
        <v>0.1</v>
      </c>
      <c r="P132" s="75"/>
      <c r="Q132" s="75">
        <v>21.576000000000001</v>
      </c>
      <c r="R132" s="75">
        <v>5.3949999999999996</v>
      </c>
      <c r="S132" s="75"/>
      <c r="T132" s="75"/>
      <c r="U132" s="75">
        <f t="shared" si="23"/>
        <v>30.437999999999999</v>
      </c>
      <c r="V132" s="139"/>
      <c r="W132" s="69"/>
      <c r="X132" s="69"/>
      <c r="Y132" s="69"/>
      <c r="Z132" s="69"/>
      <c r="AA132" s="69"/>
      <c r="AB132" s="69"/>
      <c r="AC132" s="70"/>
      <c r="AD132" s="70"/>
      <c r="AE132" s="70"/>
      <c r="AF132" s="70"/>
      <c r="AG132" s="70"/>
      <c r="AH132" s="70"/>
    </row>
    <row r="133" spans="1:34" s="71" customFormat="1" ht="37.5" x14ac:dyDescent="0.3">
      <c r="A133" s="76"/>
      <c r="B133" s="77"/>
      <c r="C133" s="76"/>
      <c r="D133" s="77"/>
      <c r="E133" s="76"/>
      <c r="F133" s="76"/>
      <c r="G133" s="76"/>
      <c r="H133" s="76"/>
      <c r="I133" s="77"/>
      <c r="J133" s="76"/>
      <c r="K133" s="76" t="s">
        <v>145</v>
      </c>
      <c r="L133" s="77" t="s">
        <v>156</v>
      </c>
      <c r="M133" s="77"/>
      <c r="N133" s="75"/>
      <c r="O133" s="75"/>
      <c r="P133" s="75">
        <v>1</v>
      </c>
      <c r="Q133" s="75">
        <v>67.953999999999994</v>
      </c>
      <c r="R133" s="75">
        <v>6.17</v>
      </c>
      <c r="S133" s="75">
        <v>294.58300000000003</v>
      </c>
      <c r="T133" s="75"/>
      <c r="U133" s="75">
        <f t="shared" si="23"/>
        <v>369.70699999999999</v>
      </c>
      <c r="V133" s="139"/>
      <c r="W133" s="69"/>
      <c r="X133" s="69"/>
      <c r="Y133" s="69"/>
      <c r="Z133" s="69"/>
      <c r="AA133" s="69"/>
      <c r="AB133" s="69"/>
      <c r="AC133" s="70"/>
      <c r="AD133" s="70"/>
      <c r="AE133" s="70"/>
      <c r="AF133" s="70"/>
      <c r="AG133" s="70"/>
      <c r="AH133" s="70"/>
    </row>
    <row r="134" spans="1:34" s="71" customFormat="1" ht="37.5" x14ac:dyDescent="0.3">
      <c r="A134" s="76"/>
      <c r="B134" s="77"/>
      <c r="C134" s="76"/>
      <c r="D134" s="77"/>
      <c r="E134" s="76"/>
      <c r="F134" s="76"/>
      <c r="G134" s="76"/>
      <c r="H134" s="76"/>
      <c r="I134" s="77"/>
      <c r="J134" s="76"/>
      <c r="K134" s="76" t="s">
        <v>146</v>
      </c>
      <c r="L134" s="77" t="s">
        <v>157</v>
      </c>
      <c r="M134" s="77"/>
      <c r="N134" s="75"/>
      <c r="O134" s="75"/>
      <c r="P134" s="75"/>
      <c r="Q134" s="75">
        <v>27.911000000000001</v>
      </c>
      <c r="R134" s="75">
        <v>37.904000000000003</v>
      </c>
      <c r="S134" s="75">
        <v>70.22</v>
      </c>
      <c r="T134" s="75"/>
      <c r="U134" s="75">
        <f t="shared" si="23"/>
        <v>136.035</v>
      </c>
      <c r="V134" s="139"/>
      <c r="W134" s="69"/>
      <c r="X134" s="69"/>
      <c r="Y134" s="69"/>
      <c r="Z134" s="69"/>
      <c r="AA134" s="69"/>
      <c r="AB134" s="69"/>
      <c r="AC134" s="70"/>
      <c r="AD134" s="70"/>
      <c r="AE134" s="70"/>
      <c r="AF134" s="70"/>
      <c r="AG134" s="70"/>
      <c r="AH134" s="70"/>
    </row>
    <row r="135" spans="1:34" s="71" customFormat="1" ht="27" customHeight="1" x14ac:dyDescent="0.3">
      <c r="A135" s="76"/>
      <c r="B135" s="77"/>
      <c r="C135" s="76"/>
      <c r="D135" s="77"/>
      <c r="E135" s="76"/>
      <c r="F135" s="76"/>
      <c r="G135" s="76"/>
      <c r="H135" s="76"/>
      <c r="I135" s="77"/>
      <c r="J135" s="76"/>
      <c r="K135" s="76" t="s">
        <v>147</v>
      </c>
      <c r="L135" s="77"/>
      <c r="M135" s="77"/>
      <c r="N135" s="75">
        <v>11.544</v>
      </c>
      <c r="O135" s="75"/>
      <c r="P135" s="75"/>
      <c r="Q135" s="75"/>
      <c r="R135" s="75"/>
      <c r="S135" s="75"/>
      <c r="T135" s="75"/>
      <c r="U135" s="75">
        <f t="shared" si="23"/>
        <v>11.544</v>
      </c>
      <c r="V135" s="139"/>
      <c r="W135" s="69"/>
      <c r="X135" s="69"/>
      <c r="Y135" s="69"/>
      <c r="Z135" s="69"/>
      <c r="AA135" s="69"/>
      <c r="AB135" s="70"/>
      <c r="AC135" s="70"/>
      <c r="AD135" s="70"/>
      <c r="AE135" s="70"/>
      <c r="AF135" s="70"/>
      <c r="AG135" s="70"/>
    </row>
    <row r="136" spans="1:34" s="3" customFormat="1" ht="75" customHeight="1" x14ac:dyDescent="0.3">
      <c r="A136" s="27" t="s">
        <v>34</v>
      </c>
      <c r="B136" s="28"/>
      <c r="C136" s="39" t="s">
        <v>56</v>
      </c>
      <c r="D136" s="28" t="s">
        <v>23</v>
      </c>
      <c r="E136" s="28" t="s">
        <v>196</v>
      </c>
      <c r="F136" s="26" t="s">
        <v>95</v>
      </c>
      <c r="G136" s="28" t="s">
        <v>69</v>
      </c>
      <c r="H136" s="28" t="s">
        <v>70</v>
      </c>
      <c r="I136" s="137" t="s">
        <v>19</v>
      </c>
      <c r="J136" s="150"/>
      <c r="K136" s="151"/>
      <c r="L136" s="152"/>
      <c r="M136" s="152"/>
      <c r="N136" s="152"/>
      <c r="O136" s="153"/>
      <c r="P136" s="154"/>
      <c r="Q136" s="155"/>
      <c r="R136" s="156"/>
      <c r="S136" s="156"/>
      <c r="T136" s="156"/>
      <c r="U136" s="48"/>
      <c r="V136" s="37" t="s">
        <v>17</v>
      </c>
      <c r="W136" s="81"/>
      <c r="X136" s="81"/>
      <c r="Y136" s="81"/>
    </row>
    <row r="137" spans="1:34" s="71" customFormat="1" x14ac:dyDescent="0.3">
      <c r="A137" s="77"/>
      <c r="B137" s="76" t="s">
        <v>203</v>
      </c>
      <c r="C137" s="76"/>
      <c r="D137" s="77"/>
      <c r="E137" s="77"/>
      <c r="F137" s="76"/>
      <c r="G137" s="76"/>
      <c r="H137" s="76"/>
      <c r="I137" s="40"/>
      <c r="J137" s="87"/>
      <c r="K137" s="138"/>
      <c r="L137" s="115"/>
      <c r="M137" s="115"/>
      <c r="N137" s="110"/>
      <c r="O137" s="139"/>
      <c r="P137" s="139"/>
      <c r="Q137" s="139"/>
      <c r="R137" s="139"/>
      <c r="S137" s="139"/>
      <c r="T137" s="139"/>
      <c r="U137" s="140"/>
      <c r="V137" s="139"/>
      <c r="W137" s="69"/>
      <c r="X137" s="69"/>
      <c r="Y137" s="69"/>
      <c r="Z137" s="69"/>
      <c r="AA137" s="69"/>
      <c r="AB137" s="69"/>
      <c r="AC137" s="70"/>
      <c r="AD137" s="70"/>
      <c r="AE137" s="70"/>
      <c r="AF137" s="70"/>
      <c r="AG137" s="70"/>
      <c r="AH137" s="70"/>
    </row>
    <row r="138" spans="1:34" s="71" customFormat="1" ht="36" customHeight="1" x14ac:dyDescent="0.3">
      <c r="A138" s="77"/>
      <c r="B138" s="76" t="s">
        <v>57</v>
      </c>
      <c r="C138" s="76"/>
      <c r="D138" s="77"/>
      <c r="E138" s="77"/>
      <c r="F138" s="76"/>
      <c r="G138" s="76"/>
      <c r="H138" s="76"/>
      <c r="I138" s="40"/>
      <c r="J138" s="143"/>
      <c r="K138" s="138"/>
      <c r="L138" s="115"/>
      <c r="M138" s="115"/>
      <c r="N138" s="110"/>
      <c r="O138" s="139"/>
      <c r="P138" s="139"/>
      <c r="Q138" s="139"/>
      <c r="R138" s="139"/>
      <c r="S138" s="139"/>
      <c r="T138" s="139"/>
      <c r="U138" s="140"/>
      <c r="V138" s="139"/>
      <c r="W138" s="69"/>
      <c r="X138" s="69"/>
      <c r="Y138" s="69"/>
      <c r="Z138" s="69"/>
      <c r="AA138" s="69"/>
      <c r="AB138" s="69"/>
      <c r="AC138" s="70"/>
      <c r="AD138" s="70"/>
      <c r="AE138" s="70"/>
      <c r="AF138" s="70"/>
      <c r="AG138" s="70"/>
      <c r="AH138" s="70"/>
    </row>
    <row r="139" spans="1:34" s="3" customFormat="1" ht="62.25" customHeight="1" x14ac:dyDescent="0.3">
      <c r="A139" s="78" t="s">
        <v>44</v>
      </c>
      <c r="B139" s="26"/>
      <c r="C139" s="26" t="s">
        <v>92</v>
      </c>
      <c r="D139" s="26" t="s">
        <v>23</v>
      </c>
      <c r="E139" s="26" t="s">
        <v>176</v>
      </c>
      <c r="F139" s="28" t="s">
        <v>95</v>
      </c>
      <c r="G139" s="28" t="s">
        <v>69</v>
      </c>
      <c r="H139" s="28" t="s">
        <v>202</v>
      </c>
      <c r="I139" s="79"/>
      <c r="J139" s="79"/>
      <c r="K139" s="78"/>
      <c r="L139" s="32" t="s">
        <v>13</v>
      </c>
      <c r="M139" s="32"/>
      <c r="N139" s="33"/>
      <c r="O139" s="80">
        <f>+O140+O162+O169</f>
        <v>1207.03</v>
      </c>
      <c r="P139" s="80">
        <f t="shared" ref="P139:R139" si="24">+P140+P162+P169</f>
        <v>1141.6300000000001</v>
      </c>
      <c r="Q139" s="80">
        <f t="shared" si="24"/>
        <v>1677.3679999999999</v>
      </c>
      <c r="R139" s="80">
        <f t="shared" si="24"/>
        <v>2943.0439999999999</v>
      </c>
      <c r="S139" s="80">
        <f>+S140+S162+S169</f>
        <v>4188.5509999999995</v>
      </c>
      <c r="T139" s="80"/>
      <c r="U139" s="80">
        <f>+T139+S139+R139+Q139+P139+O139</f>
        <v>11157.623000000001</v>
      </c>
      <c r="V139" s="28" t="s">
        <v>17</v>
      </c>
      <c r="W139" s="81"/>
      <c r="X139" s="81"/>
      <c r="Y139" s="81"/>
      <c r="Z139" s="81"/>
      <c r="AA139" s="81"/>
      <c r="AB139" s="82"/>
      <c r="AC139" s="82"/>
      <c r="AD139" s="82"/>
      <c r="AE139" s="82"/>
      <c r="AF139" s="82"/>
      <c r="AG139" s="82"/>
    </row>
    <row r="140" spans="1:34" s="136" customFormat="1" ht="38.25" customHeight="1" x14ac:dyDescent="0.3">
      <c r="A140" s="166">
        <v>1</v>
      </c>
      <c r="B140" s="168" t="s">
        <v>96</v>
      </c>
      <c r="C140" s="163"/>
      <c r="D140" s="166"/>
      <c r="E140" s="166"/>
      <c r="F140" s="163"/>
      <c r="G140" s="163"/>
      <c r="H140" s="163"/>
      <c r="I140" s="130"/>
      <c r="J140" s="169">
        <v>123</v>
      </c>
      <c r="K140" s="162"/>
      <c r="L140" s="131"/>
      <c r="M140" s="131"/>
      <c r="N140" s="132"/>
      <c r="O140" s="133">
        <f>+O141+O145+O147+O151+O146+O155+O160+O161+O158+O159</f>
        <v>1207.03</v>
      </c>
      <c r="P140" s="133">
        <f>+P141+P145+P147+P151+P146+P155+P160+P161+P158+P159</f>
        <v>616.51199999999994</v>
      </c>
      <c r="Q140" s="133">
        <f>+Q141+Q145+Q147+Q151+Q146+Q155+Q160+Q161+Q158+Q159</f>
        <v>901.12799999999982</v>
      </c>
      <c r="R140" s="133">
        <f>+R141+R145+R147+R151+R146+R155+R160+R161+R158+R159</f>
        <v>1604.0409999999997</v>
      </c>
      <c r="S140" s="133">
        <f>+S141+S145+S147+S151+S146+S155+S160+S161+S158+S159</f>
        <v>2095.9045999999998</v>
      </c>
      <c r="T140" s="133"/>
      <c r="U140" s="164"/>
      <c r="V140" s="133"/>
      <c r="W140" s="134"/>
      <c r="X140" s="134"/>
      <c r="Y140" s="134"/>
      <c r="Z140" s="134"/>
      <c r="AA140" s="134"/>
      <c r="AB140" s="134"/>
      <c r="AC140" s="135"/>
      <c r="AD140" s="135"/>
      <c r="AE140" s="135"/>
      <c r="AF140" s="135"/>
      <c r="AG140" s="135"/>
      <c r="AH140" s="135"/>
    </row>
    <row r="141" spans="1:34" s="71" customFormat="1" ht="37.5" x14ac:dyDescent="0.3">
      <c r="A141" s="77"/>
      <c r="B141" s="76"/>
      <c r="C141" s="76"/>
      <c r="D141" s="77"/>
      <c r="E141" s="77"/>
      <c r="F141" s="76"/>
      <c r="G141" s="76"/>
      <c r="H141" s="76"/>
      <c r="I141" s="40"/>
      <c r="J141" s="143"/>
      <c r="K141" s="138" t="s">
        <v>18</v>
      </c>
      <c r="L141" s="115" t="s">
        <v>97</v>
      </c>
      <c r="M141" s="115"/>
      <c r="N141" s="110"/>
      <c r="O141" s="139">
        <f t="shared" ref="O141:T141" si="25">SUM(O142:O144)</f>
        <v>931.47799999999995</v>
      </c>
      <c r="P141" s="139">
        <f t="shared" si="25"/>
        <v>458.55900000000003</v>
      </c>
      <c r="Q141" s="139">
        <f t="shared" si="25"/>
        <v>704.33799999999997</v>
      </c>
      <c r="R141" s="139">
        <f t="shared" si="25"/>
        <v>913.77199999999993</v>
      </c>
      <c r="S141" s="139">
        <f t="shared" si="25"/>
        <v>1594.6469999999999</v>
      </c>
      <c r="T141" s="139">
        <f t="shared" si="25"/>
        <v>0</v>
      </c>
      <c r="U141" s="113">
        <f>+T141+S141+R141+Q141+P141+O141</f>
        <v>4602.7939999999999</v>
      </c>
      <c r="V141" s="139"/>
      <c r="W141" s="69"/>
      <c r="X141" s="69"/>
      <c r="Y141" s="69"/>
      <c r="Z141" s="69"/>
      <c r="AA141" s="69"/>
      <c r="AB141" s="69"/>
      <c r="AC141" s="70"/>
      <c r="AD141" s="70"/>
      <c r="AE141" s="70"/>
      <c r="AF141" s="70"/>
      <c r="AG141" s="70"/>
      <c r="AH141" s="70"/>
    </row>
    <row r="142" spans="1:34" s="71" customFormat="1" ht="37.5" x14ac:dyDescent="0.3">
      <c r="A142" s="77"/>
      <c r="B142" s="76"/>
      <c r="C142" s="76"/>
      <c r="D142" s="77"/>
      <c r="E142" s="77"/>
      <c r="F142" s="76"/>
      <c r="G142" s="76"/>
      <c r="H142" s="76"/>
      <c r="I142" s="143" t="s">
        <v>205</v>
      </c>
      <c r="J142" s="143"/>
      <c r="K142" s="138" t="s">
        <v>41</v>
      </c>
      <c r="L142" s="115" t="s">
        <v>27</v>
      </c>
      <c r="M142" s="115"/>
      <c r="N142" s="110"/>
      <c r="O142" s="139">
        <v>6.3849999999999998</v>
      </c>
      <c r="P142" s="139"/>
      <c r="Q142" s="139"/>
      <c r="R142" s="139">
        <v>2.1560000000000001</v>
      </c>
      <c r="S142" s="139"/>
      <c r="T142" s="139"/>
      <c r="U142" s="140">
        <f>SUM(O142:T142)</f>
        <v>8.5410000000000004</v>
      </c>
      <c r="V142" s="139"/>
      <c r="W142" s="69"/>
      <c r="X142" s="69"/>
      <c r="Y142" s="69"/>
      <c r="Z142" s="69"/>
      <c r="AA142" s="69"/>
      <c r="AB142" s="69"/>
      <c r="AC142" s="70"/>
      <c r="AD142" s="70"/>
      <c r="AE142" s="70"/>
      <c r="AF142" s="70"/>
      <c r="AG142" s="70"/>
      <c r="AH142" s="70"/>
    </row>
    <row r="143" spans="1:34" s="71" customFormat="1" x14ac:dyDescent="0.3">
      <c r="A143" s="77"/>
      <c r="B143" s="76"/>
      <c r="C143" s="76"/>
      <c r="D143" s="77"/>
      <c r="E143" s="77"/>
      <c r="F143" s="76"/>
      <c r="G143" s="76"/>
      <c r="H143" s="76"/>
      <c r="I143" s="143" t="s">
        <v>19</v>
      </c>
      <c r="J143" s="143"/>
      <c r="K143" s="138" t="s">
        <v>20</v>
      </c>
      <c r="L143" s="115" t="s">
        <v>21</v>
      </c>
      <c r="M143" s="115"/>
      <c r="N143" s="110"/>
      <c r="O143" s="139">
        <v>925.09299999999996</v>
      </c>
      <c r="P143" s="139">
        <v>458.55900000000003</v>
      </c>
      <c r="Q143" s="139">
        <v>704.33799999999997</v>
      </c>
      <c r="R143" s="139">
        <v>909.01599999999996</v>
      </c>
      <c r="S143" s="139">
        <v>1594.6469999999999</v>
      </c>
      <c r="T143" s="139"/>
      <c r="U143" s="140">
        <f t="shared" ref="U143:U144" si="26">SUM(O143:T143)</f>
        <v>4591.6530000000002</v>
      </c>
      <c r="V143" s="139"/>
      <c r="W143" s="69"/>
      <c r="X143" s="69"/>
      <c r="Y143" s="69"/>
      <c r="Z143" s="69"/>
      <c r="AA143" s="69"/>
      <c r="AB143" s="69"/>
      <c r="AC143" s="70"/>
      <c r="AD143" s="70"/>
      <c r="AE143" s="70"/>
      <c r="AF143" s="70"/>
      <c r="AG143" s="70"/>
      <c r="AH143" s="70"/>
    </row>
    <row r="144" spans="1:34" s="71" customFormat="1" ht="56.25" x14ac:dyDescent="0.3">
      <c r="A144" s="76"/>
      <c r="B144" s="76"/>
      <c r="C144" s="76"/>
      <c r="D144" s="76"/>
      <c r="E144" s="76"/>
      <c r="F144" s="76"/>
      <c r="G144" s="76"/>
      <c r="H144" s="76"/>
      <c r="I144" s="170" t="s">
        <v>207</v>
      </c>
      <c r="J144" s="170"/>
      <c r="K144" s="31" t="s">
        <v>79</v>
      </c>
      <c r="L144" s="141" t="s">
        <v>98</v>
      </c>
      <c r="M144" s="141"/>
      <c r="N144" s="142"/>
      <c r="O144" s="139"/>
      <c r="P144" s="139"/>
      <c r="Q144" s="139"/>
      <c r="R144" s="139">
        <v>2.6</v>
      </c>
      <c r="S144" s="139"/>
      <c r="T144" s="139"/>
      <c r="U144" s="140">
        <f t="shared" si="26"/>
        <v>2.6</v>
      </c>
      <c r="V144" s="139"/>
      <c r="W144" s="69"/>
      <c r="X144" s="69"/>
      <c r="Y144" s="69"/>
      <c r="Z144" s="69"/>
      <c r="AA144" s="69"/>
      <c r="AB144" s="69"/>
      <c r="AC144" s="70"/>
      <c r="AD144" s="70"/>
      <c r="AE144" s="70"/>
      <c r="AF144" s="70"/>
      <c r="AG144" s="70"/>
      <c r="AH144" s="70"/>
    </row>
    <row r="145" spans="1:34" s="71" customFormat="1" x14ac:dyDescent="0.3">
      <c r="A145" s="77"/>
      <c r="B145" s="76"/>
      <c r="C145" s="76"/>
      <c r="D145" s="77"/>
      <c r="E145" s="77"/>
      <c r="F145" s="76"/>
      <c r="G145" s="76"/>
      <c r="H145" s="76"/>
      <c r="I145" s="143" t="s">
        <v>19</v>
      </c>
      <c r="J145" s="143"/>
      <c r="K145" s="138" t="s">
        <v>115</v>
      </c>
      <c r="L145" s="115" t="s">
        <v>22</v>
      </c>
      <c r="M145" s="115"/>
      <c r="N145" s="110"/>
      <c r="O145" s="139">
        <v>99.206000000000003</v>
      </c>
      <c r="P145" s="139">
        <v>8.5690000000000008</v>
      </c>
      <c r="Q145" s="139">
        <v>0.47299999999999998</v>
      </c>
      <c r="R145" s="113">
        <v>16.611000000000001</v>
      </c>
      <c r="S145" s="113">
        <v>21.623000000000001</v>
      </c>
      <c r="T145" s="139"/>
      <c r="U145" s="113">
        <f>+T145+S145+R145+Q145+P145+O145</f>
        <v>146.482</v>
      </c>
      <c r="V145" s="139"/>
      <c r="W145" s="69"/>
      <c r="X145" s="69"/>
      <c r="Y145" s="69"/>
      <c r="Z145" s="69"/>
      <c r="AA145" s="69"/>
      <c r="AB145" s="69"/>
      <c r="AC145" s="70"/>
      <c r="AD145" s="70"/>
      <c r="AE145" s="70"/>
      <c r="AF145" s="70"/>
      <c r="AG145" s="70"/>
      <c r="AH145" s="70"/>
    </row>
    <row r="146" spans="1:34" s="71" customFormat="1" ht="56.25" x14ac:dyDescent="0.3">
      <c r="A146" s="77"/>
      <c r="B146" s="76"/>
      <c r="C146" s="76"/>
      <c r="D146" s="77"/>
      <c r="E146" s="77"/>
      <c r="F146" s="76"/>
      <c r="G146" s="76"/>
      <c r="H146" s="76"/>
      <c r="I146" s="143" t="s">
        <v>19</v>
      </c>
      <c r="J146" s="143"/>
      <c r="K146" s="138" t="s">
        <v>112</v>
      </c>
      <c r="L146" s="115" t="s">
        <v>104</v>
      </c>
      <c r="M146" s="115"/>
      <c r="N146" s="110"/>
      <c r="O146" s="139">
        <v>7.2169999999999996</v>
      </c>
      <c r="P146" s="139"/>
      <c r="Q146" s="139"/>
      <c r="R146" s="139"/>
      <c r="S146" s="139"/>
      <c r="T146" s="139"/>
      <c r="U146" s="113">
        <f t="shared" ref="U146:U147" si="27">+T146+S146+R146+Q146+P146+O146</f>
        <v>7.2169999999999996</v>
      </c>
      <c r="V146" s="139"/>
      <c r="W146" s="69"/>
      <c r="X146" s="69"/>
      <c r="Y146" s="69"/>
      <c r="Z146" s="69"/>
      <c r="AA146" s="69"/>
      <c r="AB146" s="69"/>
      <c r="AC146" s="70"/>
      <c r="AD146" s="70"/>
      <c r="AE146" s="70"/>
      <c r="AF146" s="70"/>
      <c r="AG146" s="70"/>
      <c r="AH146" s="70"/>
    </row>
    <row r="147" spans="1:34" s="71" customFormat="1" ht="35.25" customHeight="1" x14ac:dyDescent="0.3">
      <c r="A147" s="77"/>
      <c r="B147" s="76"/>
      <c r="C147" s="76"/>
      <c r="D147" s="77"/>
      <c r="E147" s="77"/>
      <c r="F147" s="76"/>
      <c r="G147" s="76"/>
      <c r="H147" s="76"/>
      <c r="I147" s="87"/>
      <c r="J147" s="87"/>
      <c r="K147" s="138" t="s">
        <v>29</v>
      </c>
      <c r="L147" s="115" t="s">
        <v>99</v>
      </c>
      <c r="M147" s="115"/>
      <c r="N147" s="110"/>
      <c r="O147" s="139">
        <f t="shared" ref="O147:T147" si="28">SUM(O148:O150)</f>
        <v>87.073999999999998</v>
      </c>
      <c r="P147" s="139">
        <f t="shared" si="28"/>
        <v>113.495</v>
      </c>
      <c r="Q147" s="139">
        <f t="shared" si="28"/>
        <v>144.11500000000001</v>
      </c>
      <c r="R147" s="139">
        <f t="shared" si="28"/>
        <v>202.63899999999998</v>
      </c>
      <c r="S147" s="139">
        <f t="shared" si="28"/>
        <v>73.8155</v>
      </c>
      <c r="T147" s="139">
        <f t="shared" si="28"/>
        <v>0</v>
      </c>
      <c r="U147" s="113">
        <f t="shared" si="27"/>
        <v>621.13849999999991</v>
      </c>
      <c r="V147" s="139"/>
      <c r="W147" s="69"/>
      <c r="X147" s="69"/>
      <c r="Y147" s="69"/>
      <c r="Z147" s="69"/>
      <c r="AA147" s="69"/>
      <c r="AB147" s="69"/>
      <c r="AC147" s="70"/>
      <c r="AD147" s="70"/>
      <c r="AE147" s="70"/>
      <c r="AF147" s="70"/>
      <c r="AG147" s="70"/>
      <c r="AH147" s="70"/>
    </row>
    <row r="148" spans="1:34" s="71" customFormat="1" ht="37.5" x14ac:dyDescent="0.3">
      <c r="A148" s="77"/>
      <c r="B148" s="76"/>
      <c r="C148" s="76"/>
      <c r="D148" s="77"/>
      <c r="E148" s="77"/>
      <c r="F148" s="76"/>
      <c r="G148" s="76"/>
      <c r="H148" s="76"/>
      <c r="I148" s="143" t="s">
        <v>205</v>
      </c>
      <c r="J148" s="143"/>
      <c r="K148" s="138" t="s">
        <v>41</v>
      </c>
      <c r="L148" s="115" t="s">
        <v>27</v>
      </c>
      <c r="M148" s="115"/>
      <c r="N148" s="110"/>
      <c r="O148" s="139">
        <v>6.968</v>
      </c>
      <c r="P148" s="139"/>
      <c r="Q148" s="139"/>
      <c r="R148" s="139">
        <v>7.6769999999999996</v>
      </c>
      <c r="S148" s="139"/>
      <c r="T148" s="139"/>
      <c r="U148" s="140">
        <f t="shared" ref="U148:U150" si="29">SUM(O148:T148)</f>
        <v>14.645</v>
      </c>
      <c r="V148" s="139"/>
      <c r="W148" s="69"/>
      <c r="X148" s="69"/>
      <c r="Y148" s="69"/>
      <c r="Z148" s="69"/>
      <c r="AA148" s="69"/>
      <c r="AB148" s="69"/>
      <c r="AC148" s="70"/>
      <c r="AD148" s="70"/>
      <c r="AE148" s="70"/>
      <c r="AF148" s="70"/>
      <c r="AG148" s="70"/>
      <c r="AH148" s="70"/>
    </row>
    <row r="149" spans="1:34" s="71" customFormat="1" x14ac:dyDescent="0.3">
      <c r="A149" s="77"/>
      <c r="B149" s="76"/>
      <c r="C149" s="76"/>
      <c r="D149" s="77"/>
      <c r="E149" s="77"/>
      <c r="F149" s="76"/>
      <c r="G149" s="76"/>
      <c r="H149" s="76"/>
      <c r="I149" s="143" t="s">
        <v>19</v>
      </c>
      <c r="J149" s="143"/>
      <c r="K149" s="138" t="s">
        <v>20</v>
      </c>
      <c r="L149" s="115" t="s">
        <v>21</v>
      </c>
      <c r="M149" s="115"/>
      <c r="N149" s="110"/>
      <c r="O149" s="139">
        <v>80.105999999999995</v>
      </c>
      <c r="P149" s="139">
        <v>113.495</v>
      </c>
      <c r="Q149" s="139">
        <v>144.11500000000001</v>
      </c>
      <c r="R149" s="139">
        <v>183.71899999999999</v>
      </c>
      <c r="S149" s="139">
        <v>73.8155</v>
      </c>
      <c r="T149" s="139"/>
      <c r="U149" s="140">
        <f t="shared" si="29"/>
        <v>595.25049999999999</v>
      </c>
      <c r="V149" s="139"/>
      <c r="W149" s="69"/>
      <c r="X149" s="69"/>
      <c r="Y149" s="69"/>
      <c r="Z149" s="69"/>
      <c r="AA149" s="69"/>
      <c r="AB149" s="69"/>
      <c r="AC149" s="70"/>
      <c r="AD149" s="70"/>
      <c r="AE149" s="70"/>
      <c r="AF149" s="70"/>
      <c r="AG149" s="70"/>
      <c r="AH149" s="70"/>
    </row>
    <row r="150" spans="1:34" s="71" customFormat="1" ht="56.25" x14ac:dyDescent="0.3">
      <c r="A150" s="77"/>
      <c r="B150" s="76"/>
      <c r="C150" s="76"/>
      <c r="D150" s="77"/>
      <c r="E150" s="77"/>
      <c r="F150" s="76"/>
      <c r="G150" s="76"/>
      <c r="H150" s="76"/>
      <c r="I150" s="170" t="s">
        <v>207</v>
      </c>
      <c r="J150" s="170"/>
      <c r="K150" s="138" t="s">
        <v>79</v>
      </c>
      <c r="L150" s="115" t="s">
        <v>98</v>
      </c>
      <c r="M150" s="115"/>
      <c r="N150" s="110"/>
      <c r="O150" s="139"/>
      <c r="P150" s="139"/>
      <c r="Q150" s="139"/>
      <c r="R150" s="139">
        <v>11.243</v>
      </c>
      <c r="S150" s="139"/>
      <c r="T150" s="139"/>
      <c r="U150" s="140">
        <f t="shared" si="29"/>
        <v>11.243</v>
      </c>
      <c r="V150" s="139"/>
      <c r="W150" s="69"/>
      <c r="X150" s="69"/>
      <c r="Y150" s="69"/>
      <c r="Z150" s="69"/>
      <c r="AA150" s="69"/>
      <c r="AB150" s="69"/>
      <c r="AC150" s="70"/>
      <c r="AD150" s="70"/>
      <c r="AE150" s="70"/>
      <c r="AF150" s="70"/>
      <c r="AG150" s="70"/>
      <c r="AH150" s="70"/>
    </row>
    <row r="151" spans="1:34" s="71" customFormat="1" ht="56.25" x14ac:dyDescent="0.3">
      <c r="A151" s="77"/>
      <c r="B151" s="76"/>
      <c r="C151" s="76"/>
      <c r="D151" s="77"/>
      <c r="E151" s="77"/>
      <c r="F151" s="76"/>
      <c r="G151" s="76"/>
      <c r="H151" s="76"/>
      <c r="I151" s="143"/>
      <c r="J151" s="143"/>
      <c r="K151" s="138" t="s">
        <v>41</v>
      </c>
      <c r="L151" s="171" t="s">
        <v>100</v>
      </c>
      <c r="M151" s="171"/>
      <c r="N151" s="110"/>
      <c r="O151" s="139">
        <f t="shared" ref="O151:U151" si="30">SUM(O152:O154)</f>
        <v>0</v>
      </c>
      <c r="P151" s="139">
        <f t="shared" si="30"/>
        <v>0</v>
      </c>
      <c r="Q151" s="139">
        <f t="shared" si="30"/>
        <v>27.949000000000002</v>
      </c>
      <c r="R151" s="139">
        <f t="shared" si="30"/>
        <v>260.91899999999998</v>
      </c>
      <c r="S151" s="139">
        <f t="shared" si="30"/>
        <v>82.040099999999995</v>
      </c>
      <c r="T151" s="139">
        <f t="shared" si="30"/>
        <v>0</v>
      </c>
      <c r="U151" s="139">
        <f t="shared" si="30"/>
        <v>370.90809999999999</v>
      </c>
      <c r="V151" s="139"/>
      <c r="W151" s="69"/>
      <c r="X151" s="69"/>
      <c r="Y151" s="69"/>
      <c r="Z151" s="69"/>
      <c r="AA151" s="69"/>
      <c r="AB151" s="69"/>
      <c r="AC151" s="70"/>
      <c r="AD151" s="70"/>
      <c r="AE151" s="70"/>
      <c r="AF151" s="70"/>
      <c r="AG151" s="70"/>
      <c r="AH151" s="70"/>
    </row>
    <row r="152" spans="1:34" s="71" customFormat="1" ht="37.5" x14ac:dyDescent="0.3">
      <c r="A152" s="77"/>
      <c r="B152" s="76"/>
      <c r="C152" s="76"/>
      <c r="D152" s="77"/>
      <c r="E152" s="77"/>
      <c r="F152" s="76"/>
      <c r="G152" s="76"/>
      <c r="H152" s="76"/>
      <c r="I152" s="143" t="s">
        <v>205</v>
      </c>
      <c r="J152" s="143"/>
      <c r="K152" s="144" t="s">
        <v>41</v>
      </c>
      <c r="L152" s="145" t="s">
        <v>27</v>
      </c>
      <c r="M152" s="145"/>
      <c r="N152" s="116"/>
      <c r="O152" s="139"/>
      <c r="P152" s="139"/>
      <c r="Q152" s="113"/>
      <c r="R152" s="113">
        <v>0.32600000000000001</v>
      </c>
      <c r="S152" s="113"/>
      <c r="T152" s="139"/>
      <c r="U152" s="140">
        <f t="shared" ref="U152:U154" si="31">SUM(O152:T152)</f>
        <v>0.32600000000000001</v>
      </c>
      <c r="V152" s="139"/>
      <c r="W152" s="69"/>
      <c r="X152" s="69"/>
      <c r="Y152" s="69"/>
      <c r="Z152" s="69"/>
      <c r="AA152" s="69"/>
      <c r="AB152" s="69"/>
      <c r="AC152" s="70"/>
      <c r="AD152" s="70"/>
      <c r="AE152" s="70"/>
      <c r="AF152" s="70"/>
      <c r="AG152" s="70"/>
      <c r="AH152" s="70"/>
    </row>
    <row r="153" spans="1:34" s="71" customFormat="1" x14ac:dyDescent="0.3">
      <c r="A153" s="77"/>
      <c r="B153" s="76"/>
      <c r="C153" s="76"/>
      <c r="D153" s="77"/>
      <c r="E153" s="77"/>
      <c r="F153" s="76"/>
      <c r="G153" s="76"/>
      <c r="H153" s="76"/>
      <c r="I153" s="143" t="s">
        <v>19</v>
      </c>
      <c r="J153" s="143"/>
      <c r="K153" s="144" t="s">
        <v>20</v>
      </c>
      <c r="L153" s="145" t="s">
        <v>21</v>
      </c>
      <c r="M153" s="145"/>
      <c r="N153" s="116"/>
      <c r="O153" s="139"/>
      <c r="P153" s="139"/>
      <c r="Q153" s="113">
        <v>27.949000000000002</v>
      </c>
      <c r="R153" s="113">
        <v>260.16399999999999</v>
      </c>
      <c r="S153" s="113">
        <v>82.040099999999995</v>
      </c>
      <c r="T153" s="139"/>
      <c r="U153" s="140">
        <f t="shared" si="31"/>
        <v>370.15309999999999</v>
      </c>
      <c r="V153" s="139"/>
      <c r="W153" s="69"/>
      <c r="X153" s="69"/>
      <c r="Y153" s="69"/>
      <c r="Z153" s="69"/>
      <c r="AA153" s="69"/>
      <c r="AB153" s="69"/>
      <c r="AC153" s="70"/>
      <c r="AD153" s="70"/>
      <c r="AE153" s="70"/>
      <c r="AF153" s="70"/>
      <c r="AG153" s="70"/>
      <c r="AH153" s="70"/>
    </row>
    <row r="154" spans="1:34" s="71" customFormat="1" ht="56.25" x14ac:dyDescent="0.3">
      <c r="A154" s="77"/>
      <c r="B154" s="76"/>
      <c r="C154" s="76"/>
      <c r="D154" s="77"/>
      <c r="E154" s="77"/>
      <c r="F154" s="76"/>
      <c r="G154" s="76"/>
      <c r="H154" s="76"/>
      <c r="I154" s="170" t="s">
        <v>207</v>
      </c>
      <c r="J154" s="170"/>
      <c r="K154" s="146" t="s">
        <v>79</v>
      </c>
      <c r="L154" s="147" t="s">
        <v>98</v>
      </c>
      <c r="M154" s="147"/>
      <c r="N154" s="148"/>
      <c r="O154" s="139"/>
      <c r="P154" s="139"/>
      <c r="Q154" s="113"/>
      <c r="R154" s="113">
        <v>0.42899999999999999</v>
      </c>
      <c r="S154" s="113"/>
      <c r="T154" s="139"/>
      <c r="U154" s="140">
        <f t="shared" si="31"/>
        <v>0.42899999999999999</v>
      </c>
      <c r="V154" s="139"/>
      <c r="W154" s="69"/>
      <c r="X154" s="69"/>
      <c r="Y154" s="69"/>
      <c r="Z154" s="69"/>
      <c r="AA154" s="69"/>
      <c r="AB154" s="69"/>
      <c r="AC154" s="70"/>
      <c r="AD154" s="70"/>
      <c r="AE154" s="70"/>
      <c r="AF154" s="70"/>
      <c r="AG154" s="70"/>
      <c r="AH154" s="70"/>
    </row>
    <row r="155" spans="1:34" s="71" customFormat="1" ht="33" customHeight="1" x14ac:dyDescent="0.3">
      <c r="A155" s="77"/>
      <c r="B155" s="76"/>
      <c r="C155" s="76"/>
      <c r="D155" s="77"/>
      <c r="E155" s="77"/>
      <c r="F155" s="76"/>
      <c r="G155" s="76"/>
      <c r="H155" s="76"/>
      <c r="I155" s="143"/>
      <c r="J155" s="143"/>
      <c r="K155" s="138" t="s">
        <v>54</v>
      </c>
      <c r="L155" s="115" t="s">
        <v>55</v>
      </c>
      <c r="M155" s="115"/>
      <c r="N155" s="110"/>
      <c r="O155" s="139">
        <f>+O156+O157</f>
        <v>71.007999999999996</v>
      </c>
      <c r="P155" s="139">
        <f t="shared" ref="P155:U155" si="32">+P156+P157</f>
        <v>0</v>
      </c>
      <c r="Q155" s="139">
        <f t="shared" si="32"/>
        <v>0</v>
      </c>
      <c r="R155" s="139">
        <f t="shared" si="32"/>
        <v>0</v>
      </c>
      <c r="S155" s="139">
        <f t="shared" si="32"/>
        <v>0</v>
      </c>
      <c r="T155" s="139">
        <f t="shared" si="32"/>
        <v>0</v>
      </c>
      <c r="U155" s="139">
        <f t="shared" si="32"/>
        <v>71.007999999999996</v>
      </c>
      <c r="V155" s="139"/>
      <c r="W155" s="69"/>
      <c r="X155" s="69"/>
      <c r="Y155" s="69"/>
      <c r="Z155" s="69"/>
      <c r="AA155" s="69"/>
      <c r="AB155" s="69"/>
      <c r="AC155" s="70"/>
      <c r="AD155" s="70"/>
      <c r="AE155" s="70"/>
      <c r="AF155" s="70"/>
      <c r="AG155" s="70"/>
      <c r="AH155" s="70"/>
    </row>
    <row r="156" spans="1:34" s="71" customFormat="1" ht="33" customHeight="1" x14ac:dyDescent="0.3">
      <c r="A156" s="77"/>
      <c r="B156" s="76"/>
      <c r="C156" s="76"/>
      <c r="D156" s="77"/>
      <c r="E156" s="77"/>
      <c r="F156" s="76"/>
      <c r="G156" s="76"/>
      <c r="H156" s="76"/>
      <c r="I156" s="143" t="s">
        <v>205</v>
      </c>
      <c r="J156" s="143"/>
      <c r="K156" s="138" t="s">
        <v>41</v>
      </c>
      <c r="L156" s="115" t="s">
        <v>27</v>
      </c>
      <c r="M156" s="115"/>
      <c r="N156" s="110"/>
      <c r="O156" s="139">
        <v>2.532</v>
      </c>
      <c r="P156" s="139"/>
      <c r="Q156" s="139"/>
      <c r="R156" s="139"/>
      <c r="S156" s="139"/>
      <c r="T156" s="139"/>
      <c r="U156" s="140">
        <f t="shared" ref="U156:U157" si="33">SUM(O156:T156)</f>
        <v>2.532</v>
      </c>
      <c r="V156" s="139"/>
      <c r="W156" s="69"/>
      <c r="X156" s="69"/>
      <c r="Y156" s="69"/>
      <c r="Z156" s="69"/>
      <c r="AA156" s="69"/>
      <c r="AB156" s="69"/>
      <c r="AC156" s="70"/>
      <c r="AD156" s="70"/>
      <c r="AE156" s="70"/>
      <c r="AF156" s="70"/>
      <c r="AG156" s="70"/>
      <c r="AH156" s="70"/>
    </row>
    <row r="157" spans="1:34" s="71" customFormat="1" ht="33" customHeight="1" x14ac:dyDescent="0.3">
      <c r="A157" s="77"/>
      <c r="B157" s="76"/>
      <c r="C157" s="76"/>
      <c r="D157" s="77"/>
      <c r="E157" s="77"/>
      <c r="F157" s="76"/>
      <c r="G157" s="76"/>
      <c r="H157" s="76"/>
      <c r="I157" s="143" t="s">
        <v>19</v>
      </c>
      <c r="J157" s="143"/>
      <c r="K157" s="138" t="s">
        <v>20</v>
      </c>
      <c r="L157" s="115" t="s">
        <v>21</v>
      </c>
      <c r="M157" s="115"/>
      <c r="N157" s="110"/>
      <c r="O157" s="139">
        <v>68.475999999999999</v>
      </c>
      <c r="P157" s="139"/>
      <c r="Q157" s="139"/>
      <c r="R157" s="139"/>
      <c r="S157" s="139"/>
      <c r="T157" s="139"/>
      <c r="U157" s="140">
        <f t="shared" si="33"/>
        <v>68.475999999999999</v>
      </c>
      <c r="V157" s="139"/>
      <c r="W157" s="69"/>
      <c r="X157" s="69"/>
      <c r="Y157" s="69"/>
      <c r="Z157" s="69"/>
      <c r="AA157" s="69"/>
      <c r="AB157" s="69"/>
      <c r="AC157" s="70"/>
      <c r="AD157" s="70"/>
      <c r="AE157" s="70"/>
      <c r="AF157" s="70"/>
      <c r="AG157" s="70"/>
      <c r="AH157" s="70"/>
    </row>
    <row r="158" spans="1:34" s="71" customFormat="1" ht="35.25" customHeight="1" x14ac:dyDescent="0.3">
      <c r="A158" s="77"/>
      <c r="B158" s="76"/>
      <c r="C158" s="76"/>
      <c r="D158" s="77"/>
      <c r="E158" s="77"/>
      <c r="F158" s="76"/>
      <c r="G158" s="76"/>
      <c r="H158" s="76"/>
      <c r="I158" s="170"/>
      <c r="J158" s="170"/>
      <c r="K158" s="138" t="s">
        <v>87</v>
      </c>
      <c r="L158" s="115" t="s">
        <v>117</v>
      </c>
      <c r="M158" s="115"/>
      <c r="N158" s="110"/>
      <c r="O158" s="139">
        <v>7.0720000000000001</v>
      </c>
      <c r="P158" s="139">
        <v>22.707000000000001</v>
      </c>
      <c r="Q158" s="139">
        <v>16.006</v>
      </c>
      <c r="R158" s="139">
        <v>34.896000000000001</v>
      </c>
      <c r="S158" s="139"/>
      <c r="T158" s="139"/>
      <c r="U158" s="139"/>
      <c r="V158" s="139"/>
      <c r="W158" s="69"/>
      <c r="X158" s="69"/>
      <c r="Y158" s="69"/>
      <c r="Z158" s="69"/>
      <c r="AA158" s="69"/>
      <c r="AB158" s="69"/>
      <c r="AC158" s="70"/>
      <c r="AD158" s="70"/>
      <c r="AE158" s="70"/>
      <c r="AF158" s="70"/>
      <c r="AG158" s="70"/>
      <c r="AH158" s="70"/>
    </row>
    <row r="159" spans="1:34" s="71" customFormat="1" ht="35.25" customHeight="1" x14ac:dyDescent="0.3">
      <c r="A159" s="77"/>
      <c r="B159" s="76"/>
      <c r="C159" s="76"/>
      <c r="D159" s="77"/>
      <c r="E159" s="77"/>
      <c r="F159" s="76"/>
      <c r="G159" s="76"/>
      <c r="H159" s="76"/>
      <c r="I159" s="143" t="s">
        <v>19</v>
      </c>
      <c r="J159" s="143"/>
      <c r="K159" s="138" t="s">
        <v>119</v>
      </c>
      <c r="L159" s="115" t="s">
        <v>118</v>
      </c>
      <c r="M159" s="115"/>
      <c r="N159" s="110"/>
      <c r="O159" s="139">
        <v>2.887</v>
      </c>
      <c r="P159" s="139">
        <v>8.2469999999999999</v>
      </c>
      <c r="Q159" s="139">
        <v>8.2469999999999999</v>
      </c>
      <c r="R159" s="139">
        <v>8.2469999999999999</v>
      </c>
      <c r="S159" s="139">
        <v>8.6590000000000007</v>
      </c>
      <c r="T159" s="139"/>
      <c r="U159" s="139"/>
      <c r="V159" s="139"/>
      <c r="W159" s="69"/>
      <c r="X159" s="69"/>
      <c r="Y159" s="69"/>
      <c r="Z159" s="69"/>
      <c r="AA159" s="69"/>
      <c r="AB159" s="69"/>
      <c r="AC159" s="70"/>
      <c r="AD159" s="70"/>
      <c r="AE159" s="70"/>
      <c r="AF159" s="70"/>
      <c r="AG159" s="70"/>
      <c r="AH159" s="70"/>
    </row>
    <row r="160" spans="1:34" s="71" customFormat="1" ht="28.5" customHeight="1" x14ac:dyDescent="0.3">
      <c r="A160" s="77"/>
      <c r="B160" s="76"/>
      <c r="C160" s="76"/>
      <c r="D160" s="77"/>
      <c r="E160" s="77"/>
      <c r="F160" s="76"/>
      <c r="G160" s="76"/>
      <c r="H160" s="76"/>
      <c r="I160" s="143" t="s">
        <v>19</v>
      </c>
      <c r="J160" s="143"/>
      <c r="K160" s="31" t="s">
        <v>114</v>
      </c>
      <c r="L160" s="172" t="s">
        <v>39</v>
      </c>
      <c r="M160" s="172"/>
      <c r="N160" s="173"/>
      <c r="O160" s="139"/>
      <c r="P160" s="139">
        <v>4.9349999999999996</v>
      </c>
      <c r="Q160" s="139"/>
      <c r="R160" s="139"/>
      <c r="S160" s="139"/>
      <c r="T160" s="139"/>
      <c r="U160" s="140">
        <f t="shared" ref="U160:U162" si="34">SUM(O160:T160)</f>
        <v>4.9349999999999996</v>
      </c>
      <c r="V160" s="139"/>
      <c r="W160" s="69"/>
      <c r="X160" s="69"/>
      <c r="Y160" s="69"/>
      <c r="Z160" s="69"/>
      <c r="AA160" s="69"/>
      <c r="AB160" s="69"/>
      <c r="AC160" s="70"/>
      <c r="AD160" s="70"/>
      <c r="AE160" s="70"/>
      <c r="AF160" s="70"/>
      <c r="AG160" s="70"/>
      <c r="AH160" s="70"/>
    </row>
    <row r="161" spans="1:34" s="71" customFormat="1" ht="75" x14ac:dyDescent="0.3">
      <c r="A161" s="77"/>
      <c r="B161" s="76"/>
      <c r="C161" s="76"/>
      <c r="D161" s="77"/>
      <c r="E161" s="77"/>
      <c r="F161" s="76"/>
      <c r="G161" s="76"/>
      <c r="H161" s="76"/>
      <c r="I161" s="143" t="s">
        <v>19</v>
      </c>
      <c r="J161" s="143"/>
      <c r="K161" s="31" t="s">
        <v>113</v>
      </c>
      <c r="L161" s="172" t="s">
        <v>102</v>
      </c>
      <c r="M161" s="172"/>
      <c r="N161" s="173"/>
      <c r="O161" s="139">
        <v>1.0880000000000001</v>
      </c>
      <c r="P161" s="139"/>
      <c r="Q161" s="139"/>
      <c r="R161" s="139">
        <v>166.95699999999999</v>
      </c>
      <c r="S161" s="139">
        <v>315.12</v>
      </c>
      <c r="T161" s="139"/>
      <c r="U161" s="140">
        <f t="shared" si="34"/>
        <v>483.16499999999996</v>
      </c>
      <c r="V161" s="139"/>
      <c r="W161" s="69"/>
      <c r="X161" s="69"/>
      <c r="Y161" s="69"/>
      <c r="Z161" s="69"/>
      <c r="AA161" s="69"/>
      <c r="AB161" s="69"/>
      <c r="AC161" s="70"/>
      <c r="AD161" s="70"/>
      <c r="AE161" s="70"/>
      <c r="AF161" s="70"/>
      <c r="AG161" s="70"/>
      <c r="AH161" s="70"/>
    </row>
    <row r="162" spans="1:34" s="136" customFormat="1" ht="37.5" x14ac:dyDescent="0.3">
      <c r="A162" s="166">
        <v>2</v>
      </c>
      <c r="B162" s="163" t="s">
        <v>103</v>
      </c>
      <c r="C162" s="163"/>
      <c r="D162" s="166"/>
      <c r="E162" s="166"/>
      <c r="F162" s="163"/>
      <c r="G162" s="163"/>
      <c r="H162" s="163"/>
      <c r="I162" s="169"/>
      <c r="J162" s="169">
        <v>123</v>
      </c>
      <c r="K162" s="174"/>
      <c r="L162" s="131"/>
      <c r="M162" s="131"/>
      <c r="N162" s="132"/>
      <c r="O162" s="133"/>
      <c r="P162" s="133">
        <f>+P163+P167+P168</f>
        <v>502.21600000000001</v>
      </c>
      <c r="Q162" s="133">
        <f>+Q163+Q167+Q168</f>
        <v>575.10400000000004</v>
      </c>
      <c r="R162" s="133">
        <f>+R163+R167+R168</f>
        <v>629.86</v>
      </c>
      <c r="S162" s="133">
        <f>+S163+S167+S168</f>
        <v>766.721</v>
      </c>
      <c r="T162" s="133">
        <f>+T163+T167+T168</f>
        <v>0</v>
      </c>
      <c r="U162" s="133">
        <f t="shared" si="34"/>
        <v>2473.9010000000003</v>
      </c>
      <c r="V162" s="133"/>
      <c r="W162" s="134"/>
      <c r="X162" s="134"/>
      <c r="Y162" s="134"/>
      <c r="Z162" s="134"/>
      <c r="AA162" s="134"/>
      <c r="AB162" s="134"/>
      <c r="AC162" s="135"/>
      <c r="AD162" s="135"/>
      <c r="AE162" s="135"/>
      <c r="AF162" s="135"/>
      <c r="AG162" s="135"/>
      <c r="AH162" s="135"/>
    </row>
    <row r="163" spans="1:34" s="71" customFormat="1" ht="37.5" x14ac:dyDescent="0.3">
      <c r="A163" s="77"/>
      <c r="B163" s="76"/>
      <c r="C163" s="76"/>
      <c r="D163" s="77"/>
      <c r="E163" s="77"/>
      <c r="F163" s="76"/>
      <c r="G163" s="76"/>
      <c r="H163" s="76"/>
      <c r="I163" s="143"/>
      <c r="J163" s="143"/>
      <c r="K163" s="138" t="s">
        <v>18</v>
      </c>
      <c r="L163" s="115" t="s">
        <v>97</v>
      </c>
      <c r="M163" s="115"/>
      <c r="N163" s="110"/>
      <c r="O163" s="139"/>
      <c r="P163" s="139">
        <f>SUM(P164:P166)</f>
        <v>465.23700000000002</v>
      </c>
      <c r="Q163" s="139">
        <f>SUM(Q164:Q166)</f>
        <v>558.99800000000005</v>
      </c>
      <c r="R163" s="139">
        <f>SUM(R164:R166)</f>
        <v>567.84699999999998</v>
      </c>
      <c r="S163" s="139">
        <f>SUM(S164:S166)</f>
        <v>731.40899999999999</v>
      </c>
      <c r="T163" s="139">
        <f>SUM(T164:T166)</f>
        <v>0</v>
      </c>
      <c r="U163" s="139">
        <f>SUM(O163:T163)</f>
        <v>2323.491</v>
      </c>
      <c r="V163" s="139"/>
      <c r="W163" s="69"/>
      <c r="X163" s="69"/>
      <c r="Y163" s="69"/>
      <c r="Z163" s="69"/>
      <c r="AA163" s="69"/>
      <c r="AB163" s="69"/>
      <c r="AC163" s="70"/>
      <c r="AD163" s="70"/>
      <c r="AE163" s="70"/>
      <c r="AF163" s="70"/>
      <c r="AG163" s="70"/>
      <c r="AH163" s="70"/>
    </row>
    <row r="164" spans="1:34" s="71" customFormat="1" ht="57.75" customHeight="1" x14ac:dyDescent="0.3">
      <c r="A164" s="77"/>
      <c r="B164" s="76"/>
      <c r="C164" s="76"/>
      <c r="D164" s="77"/>
      <c r="E164" s="77"/>
      <c r="F164" s="76"/>
      <c r="G164" s="76"/>
      <c r="H164" s="76"/>
      <c r="I164" s="143" t="s">
        <v>205</v>
      </c>
      <c r="J164" s="143"/>
      <c r="K164" s="138" t="s">
        <v>41</v>
      </c>
      <c r="L164" s="115" t="s">
        <v>27</v>
      </c>
      <c r="M164" s="115"/>
      <c r="N164" s="110"/>
      <c r="O164" s="139"/>
      <c r="P164" s="139"/>
      <c r="Q164" s="139"/>
      <c r="R164" s="139">
        <v>548.33399999999995</v>
      </c>
      <c r="S164" s="139">
        <v>731.40899999999999</v>
      </c>
      <c r="T164" s="139"/>
      <c r="U164" s="139">
        <f>SUM(O164:T164)</f>
        <v>1279.7429999999999</v>
      </c>
      <c r="V164" s="139"/>
      <c r="W164" s="69"/>
      <c r="X164" s="69"/>
      <c r="Y164" s="69"/>
      <c r="Z164" s="69"/>
      <c r="AA164" s="69"/>
      <c r="AB164" s="69"/>
      <c r="AC164" s="70"/>
      <c r="AD164" s="70"/>
      <c r="AE164" s="70"/>
      <c r="AF164" s="70"/>
      <c r="AG164" s="70"/>
      <c r="AH164" s="70"/>
    </row>
    <row r="165" spans="1:34" s="71" customFormat="1" x14ac:dyDescent="0.3">
      <c r="A165" s="77"/>
      <c r="B165" s="76"/>
      <c r="C165" s="76"/>
      <c r="D165" s="77"/>
      <c r="E165" s="77"/>
      <c r="F165" s="76"/>
      <c r="G165" s="76"/>
      <c r="H165" s="76"/>
      <c r="I165" s="143" t="s">
        <v>19</v>
      </c>
      <c r="J165" s="143"/>
      <c r="K165" s="138" t="s">
        <v>20</v>
      </c>
      <c r="L165" s="115" t="s">
        <v>21</v>
      </c>
      <c r="M165" s="115"/>
      <c r="N165" s="110"/>
      <c r="O165" s="139"/>
      <c r="P165" s="139">
        <v>465.23700000000002</v>
      </c>
      <c r="Q165" s="139">
        <v>558.99800000000005</v>
      </c>
      <c r="R165" s="139">
        <v>7.9720000000000004</v>
      </c>
      <c r="S165" s="139"/>
      <c r="T165" s="139"/>
      <c r="U165" s="139">
        <f t="shared" ref="U165:U168" si="35">SUM(O165:T165)</f>
        <v>1032.2070000000001</v>
      </c>
      <c r="V165" s="139"/>
      <c r="W165" s="69"/>
      <c r="X165" s="69"/>
      <c r="Y165" s="69"/>
      <c r="Z165" s="69"/>
      <c r="AA165" s="69"/>
      <c r="AB165" s="69"/>
      <c r="AC165" s="70"/>
      <c r="AD165" s="70"/>
      <c r="AE165" s="70"/>
      <c r="AF165" s="70"/>
      <c r="AG165" s="70"/>
      <c r="AH165" s="70"/>
    </row>
    <row r="166" spans="1:34" s="71" customFormat="1" ht="56.25" x14ac:dyDescent="0.3">
      <c r="A166" s="77"/>
      <c r="B166" s="76"/>
      <c r="C166" s="76"/>
      <c r="D166" s="77"/>
      <c r="E166" s="77"/>
      <c r="F166" s="76"/>
      <c r="G166" s="76"/>
      <c r="H166" s="76"/>
      <c r="I166" s="170" t="s">
        <v>207</v>
      </c>
      <c r="J166" s="170"/>
      <c r="K166" s="31" t="s">
        <v>79</v>
      </c>
      <c r="L166" s="141" t="s">
        <v>98</v>
      </c>
      <c r="M166" s="141"/>
      <c r="N166" s="142"/>
      <c r="O166" s="139"/>
      <c r="P166" s="139"/>
      <c r="Q166" s="139"/>
      <c r="R166" s="139">
        <v>11.541</v>
      </c>
      <c r="S166" s="139"/>
      <c r="T166" s="139"/>
      <c r="U166" s="139">
        <f t="shared" si="35"/>
        <v>11.541</v>
      </c>
      <c r="V166" s="139"/>
      <c r="W166" s="69"/>
      <c r="X166" s="69"/>
      <c r="Y166" s="69"/>
      <c r="Z166" s="69"/>
      <c r="AA166" s="69"/>
      <c r="AB166" s="69"/>
      <c r="AC166" s="70"/>
      <c r="AD166" s="70"/>
      <c r="AE166" s="70"/>
      <c r="AF166" s="70"/>
      <c r="AG166" s="70"/>
      <c r="AH166" s="70"/>
    </row>
    <row r="167" spans="1:34" s="71" customFormat="1" ht="56.25" x14ac:dyDescent="0.3">
      <c r="A167" s="77"/>
      <c r="B167" s="76"/>
      <c r="C167" s="76"/>
      <c r="D167" s="77"/>
      <c r="E167" s="77"/>
      <c r="F167" s="76"/>
      <c r="G167" s="76"/>
      <c r="H167" s="76"/>
      <c r="I167" s="143" t="s">
        <v>19</v>
      </c>
      <c r="J167" s="143"/>
      <c r="K167" s="138" t="s">
        <v>112</v>
      </c>
      <c r="L167" s="115" t="s">
        <v>104</v>
      </c>
      <c r="M167" s="115"/>
      <c r="N167" s="110"/>
      <c r="O167" s="139"/>
      <c r="P167" s="139">
        <v>36.978999999999999</v>
      </c>
      <c r="Q167" s="139">
        <v>16.106000000000002</v>
      </c>
      <c r="R167" s="139">
        <v>43.308</v>
      </c>
      <c r="S167" s="139">
        <v>35.311999999999998</v>
      </c>
      <c r="T167" s="139"/>
      <c r="U167" s="139">
        <f t="shared" si="35"/>
        <v>131.70499999999998</v>
      </c>
      <c r="V167" s="139"/>
      <c r="W167" s="69"/>
      <c r="X167" s="69"/>
      <c r="Y167" s="69"/>
      <c r="Z167" s="69"/>
      <c r="AA167" s="69"/>
      <c r="AB167" s="69"/>
      <c r="AC167" s="70"/>
      <c r="AD167" s="70"/>
      <c r="AE167" s="70"/>
      <c r="AF167" s="70"/>
      <c r="AG167" s="70"/>
      <c r="AH167" s="70"/>
    </row>
    <row r="168" spans="1:34" s="71" customFormat="1" ht="56.25" x14ac:dyDescent="0.3">
      <c r="A168" s="76"/>
      <c r="B168" s="76"/>
      <c r="C168" s="76"/>
      <c r="D168" s="76"/>
      <c r="E168" s="76"/>
      <c r="F168" s="76"/>
      <c r="G168" s="76"/>
      <c r="H168" s="76"/>
      <c r="I168" s="170" t="s">
        <v>19</v>
      </c>
      <c r="J168" s="170"/>
      <c r="K168" s="31" t="s">
        <v>111</v>
      </c>
      <c r="L168" s="145" t="s">
        <v>105</v>
      </c>
      <c r="M168" s="145"/>
      <c r="N168" s="116"/>
      <c r="O168" s="139"/>
      <c r="P168" s="139"/>
      <c r="Q168" s="139"/>
      <c r="R168" s="139">
        <v>18.704999999999998</v>
      </c>
      <c r="S168" s="139"/>
      <c r="T168" s="139"/>
      <c r="U168" s="139">
        <f t="shared" si="35"/>
        <v>18.704999999999998</v>
      </c>
      <c r="V168" s="139"/>
      <c r="W168" s="69"/>
      <c r="X168" s="69"/>
      <c r="Y168" s="69"/>
      <c r="Z168" s="69"/>
      <c r="AA168" s="69"/>
      <c r="AB168" s="69"/>
      <c r="AC168" s="70"/>
      <c r="AD168" s="70"/>
      <c r="AE168" s="70"/>
      <c r="AF168" s="70"/>
      <c r="AG168" s="70"/>
      <c r="AH168" s="70"/>
    </row>
    <row r="169" spans="1:34" s="136" customFormat="1" ht="48.75" customHeight="1" x14ac:dyDescent="0.3">
      <c r="A169" s="166">
        <v>3</v>
      </c>
      <c r="B169" s="163" t="s">
        <v>106</v>
      </c>
      <c r="C169" s="163"/>
      <c r="D169" s="166"/>
      <c r="E169" s="166"/>
      <c r="F169" s="163"/>
      <c r="G169" s="163"/>
      <c r="H169" s="163"/>
      <c r="I169" s="169"/>
      <c r="J169" s="169">
        <v>123</v>
      </c>
      <c r="K169" s="174"/>
      <c r="L169" s="131"/>
      <c r="M169" s="131"/>
      <c r="N169" s="132"/>
      <c r="O169" s="133"/>
      <c r="P169" s="133">
        <f t="shared" ref="P169:U169" si="36">+P170+P174+P175+P176</f>
        <v>22.902000000000001</v>
      </c>
      <c r="Q169" s="133">
        <f t="shared" si="36"/>
        <v>201.136</v>
      </c>
      <c r="R169" s="133">
        <f t="shared" si="36"/>
        <v>709.14299999999992</v>
      </c>
      <c r="S169" s="133">
        <f t="shared" si="36"/>
        <v>1325.9254000000001</v>
      </c>
      <c r="T169" s="133">
        <f t="shared" si="36"/>
        <v>0</v>
      </c>
      <c r="U169" s="133">
        <f t="shared" si="36"/>
        <v>2259.1064000000001</v>
      </c>
      <c r="V169" s="133"/>
      <c r="W169" s="134"/>
      <c r="X169" s="134"/>
      <c r="Y169" s="134"/>
      <c r="Z169" s="134"/>
      <c r="AA169" s="134"/>
      <c r="AB169" s="134"/>
      <c r="AC169" s="135"/>
      <c r="AD169" s="135"/>
      <c r="AE169" s="135"/>
      <c r="AF169" s="135"/>
      <c r="AG169" s="135"/>
      <c r="AH169" s="135"/>
    </row>
    <row r="170" spans="1:34" s="71" customFormat="1" ht="51" customHeight="1" x14ac:dyDescent="0.3">
      <c r="A170" s="77"/>
      <c r="B170" s="76"/>
      <c r="C170" s="76"/>
      <c r="D170" s="77"/>
      <c r="E170" s="77"/>
      <c r="F170" s="76"/>
      <c r="G170" s="76"/>
      <c r="H170" s="76"/>
      <c r="I170" s="143"/>
      <c r="J170" s="143"/>
      <c r="K170" s="138" t="s">
        <v>49</v>
      </c>
      <c r="L170" s="115" t="s">
        <v>107</v>
      </c>
      <c r="M170" s="115"/>
      <c r="N170" s="110"/>
      <c r="O170" s="139"/>
      <c r="P170" s="139">
        <f t="shared" ref="P170:U170" si="37">SUM(P171:P173)</f>
        <v>22.902000000000001</v>
      </c>
      <c r="Q170" s="139">
        <f t="shared" si="37"/>
        <v>201.136</v>
      </c>
      <c r="R170" s="139">
        <f t="shared" si="37"/>
        <v>709.14299999999992</v>
      </c>
      <c r="S170" s="139">
        <f t="shared" si="37"/>
        <v>485.5</v>
      </c>
      <c r="T170" s="139">
        <f t="shared" si="37"/>
        <v>0</v>
      </c>
      <c r="U170" s="139">
        <f t="shared" si="37"/>
        <v>1418.681</v>
      </c>
      <c r="V170" s="139"/>
      <c r="W170" s="69"/>
      <c r="X170" s="69"/>
      <c r="Y170" s="69"/>
      <c r="Z170" s="69"/>
      <c r="AA170" s="69"/>
      <c r="AB170" s="69"/>
      <c r="AC170" s="70"/>
      <c r="AD170" s="70"/>
      <c r="AE170" s="70"/>
      <c r="AF170" s="70"/>
      <c r="AG170" s="70"/>
      <c r="AH170" s="70"/>
    </row>
    <row r="171" spans="1:34" s="71" customFormat="1" ht="37.5" x14ac:dyDescent="0.3">
      <c r="A171" s="77"/>
      <c r="B171" s="76"/>
      <c r="C171" s="76"/>
      <c r="D171" s="77"/>
      <c r="E171" s="77"/>
      <c r="F171" s="76"/>
      <c r="G171" s="76"/>
      <c r="H171" s="76"/>
      <c r="I171" s="143" t="s">
        <v>205</v>
      </c>
      <c r="J171" s="143"/>
      <c r="K171" s="138" t="s">
        <v>41</v>
      </c>
      <c r="L171" s="115" t="s">
        <v>27</v>
      </c>
      <c r="M171" s="115"/>
      <c r="N171" s="110"/>
      <c r="O171" s="139"/>
      <c r="P171" s="139"/>
      <c r="Q171" s="139"/>
      <c r="R171" s="139">
        <v>2.2650000000000001</v>
      </c>
      <c r="S171" s="139"/>
      <c r="T171" s="139"/>
      <c r="U171" s="139">
        <f t="shared" ref="U171:U176" si="38">SUM(O171:T171)</f>
        <v>2.2650000000000001</v>
      </c>
      <c r="V171" s="139"/>
      <c r="W171" s="69"/>
      <c r="X171" s="69"/>
      <c r="Y171" s="69"/>
      <c r="Z171" s="69"/>
      <c r="AA171" s="69"/>
      <c r="AB171" s="69"/>
      <c r="AC171" s="70"/>
      <c r="AD171" s="70"/>
      <c r="AE171" s="70"/>
      <c r="AF171" s="70"/>
      <c r="AG171" s="70"/>
      <c r="AH171" s="70"/>
    </row>
    <row r="172" spans="1:34" s="71" customFormat="1" x14ac:dyDescent="0.3">
      <c r="A172" s="77"/>
      <c r="B172" s="76"/>
      <c r="C172" s="76"/>
      <c r="D172" s="77"/>
      <c r="E172" s="77"/>
      <c r="F172" s="76"/>
      <c r="G172" s="76"/>
      <c r="H172" s="76"/>
      <c r="I172" s="143" t="s">
        <v>19</v>
      </c>
      <c r="J172" s="143"/>
      <c r="K172" s="138" t="s">
        <v>20</v>
      </c>
      <c r="L172" s="115" t="s">
        <v>21</v>
      </c>
      <c r="M172" s="115"/>
      <c r="N172" s="110"/>
      <c r="O172" s="139"/>
      <c r="P172" s="139">
        <v>22.902000000000001</v>
      </c>
      <c r="Q172" s="139">
        <v>201.136</v>
      </c>
      <c r="R172" s="139">
        <v>704.57299999999998</v>
      </c>
      <c r="S172" s="139">
        <v>485.5</v>
      </c>
      <c r="T172" s="139"/>
      <c r="U172" s="139">
        <f t="shared" si="38"/>
        <v>1414.1109999999999</v>
      </c>
      <c r="V172" s="139"/>
      <c r="W172" s="69"/>
      <c r="X172" s="69"/>
      <c r="Y172" s="69"/>
      <c r="Z172" s="69"/>
      <c r="AA172" s="69"/>
      <c r="AB172" s="69"/>
      <c r="AC172" s="70"/>
      <c r="AD172" s="70"/>
      <c r="AE172" s="70"/>
      <c r="AF172" s="70"/>
      <c r="AG172" s="70"/>
      <c r="AH172" s="70"/>
    </row>
    <row r="173" spans="1:34" s="71" customFormat="1" ht="56.25" x14ac:dyDescent="0.3">
      <c r="A173" s="77"/>
      <c r="B173" s="76"/>
      <c r="C173" s="76"/>
      <c r="D173" s="77"/>
      <c r="E173" s="77"/>
      <c r="F173" s="76"/>
      <c r="G173" s="76"/>
      <c r="H173" s="76"/>
      <c r="I173" s="170" t="s">
        <v>207</v>
      </c>
      <c r="J173" s="170"/>
      <c r="K173" s="138" t="s">
        <v>79</v>
      </c>
      <c r="L173" s="115" t="s">
        <v>98</v>
      </c>
      <c r="M173" s="115"/>
      <c r="N173" s="110"/>
      <c r="O173" s="139"/>
      <c r="P173" s="139"/>
      <c r="Q173" s="139"/>
      <c r="R173" s="139">
        <v>2.3050000000000002</v>
      </c>
      <c r="S173" s="139"/>
      <c r="T173" s="139"/>
      <c r="U173" s="139">
        <f t="shared" si="38"/>
        <v>2.3050000000000002</v>
      </c>
      <c r="V173" s="139"/>
      <c r="W173" s="69"/>
      <c r="X173" s="69"/>
      <c r="Y173" s="69"/>
      <c r="Z173" s="69"/>
      <c r="AA173" s="69"/>
      <c r="AB173" s="69"/>
      <c r="AC173" s="70"/>
      <c r="AD173" s="70"/>
      <c r="AE173" s="70"/>
      <c r="AF173" s="70"/>
      <c r="AG173" s="70"/>
      <c r="AH173" s="70"/>
    </row>
    <row r="174" spans="1:34" s="71" customFormat="1" ht="37.5" x14ac:dyDescent="0.3">
      <c r="A174" s="77"/>
      <c r="B174" s="76"/>
      <c r="C174" s="76"/>
      <c r="D174" s="77"/>
      <c r="E174" s="77"/>
      <c r="F174" s="76"/>
      <c r="G174" s="76"/>
      <c r="H174" s="76"/>
      <c r="I174" s="149" t="s">
        <v>19</v>
      </c>
      <c r="J174" s="149"/>
      <c r="K174" s="175" t="s">
        <v>108</v>
      </c>
      <c r="L174" s="176" t="s">
        <v>99</v>
      </c>
      <c r="M174" s="176"/>
      <c r="N174" s="177"/>
      <c r="O174" s="139"/>
      <c r="P174" s="139"/>
      <c r="Q174" s="139"/>
      <c r="R174" s="139"/>
      <c r="S174" s="139">
        <v>209.36250000000001</v>
      </c>
      <c r="T174" s="139"/>
      <c r="U174" s="139">
        <f t="shared" si="38"/>
        <v>209.36250000000001</v>
      </c>
      <c r="V174" s="139"/>
      <c r="W174" s="69"/>
      <c r="X174" s="69"/>
      <c r="Y174" s="69"/>
      <c r="Z174" s="69"/>
      <c r="AA174" s="69"/>
      <c r="AB174" s="69"/>
      <c r="AC174" s="70"/>
      <c r="AD174" s="70"/>
      <c r="AE174" s="70"/>
      <c r="AF174" s="70"/>
      <c r="AG174" s="70"/>
      <c r="AH174" s="70"/>
    </row>
    <row r="175" spans="1:34" s="71" customFormat="1" ht="51" customHeight="1" x14ac:dyDescent="0.3">
      <c r="A175" s="77"/>
      <c r="B175" s="76"/>
      <c r="C175" s="76"/>
      <c r="D175" s="77"/>
      <c r="E175" s="77"/>
      <c r="F175" s="76"/>
      <c r="G175" s="76"/>
      <c r="H175" s="76"/>
      <c r="I175" s="149" t="s">
        <v>19</v>
      </c>
      <c r="J175" s="149"/>
      <c r="K175" s="175" t="s">
        <v>109</v>
      </c>
      <c r="L175" s="176" t="s">
        <v>100</v>
      </c>
      <c r="M175" s="176"/>
      <c r="N175" s="177"/>
      <c r="O175" s="139"/>
      <c r="P175" s="139"/>
      <c r="Q175" s="139"/>
      <c r="R175" s="139"/>
      <c r="S175" s="139">
        <v>603.40890000000002</v>
      </c>
      <c r="T175" s="139"/>
      <c r="U175" s="139">
        <f t="shared" si="38"/>
        <v>603.40890000000002</v>
      </c>
      <c r="V175" s="139"/>
      <c r="W175" s="69"/>
      <c r="X175" s="69"/>
      <c r="Y175" s="69"/>
      <c r="Z175" s="69"/>
      <c r="AA175" s="69"/>
      <c r="AB175" s="69"/>
      <c r="AC175" s="70"/>
      <c r="AD175" s="70"/>
      <c r="AE175" s="70"/>
      <c r="AF175" s="70"/>
      <c r="AG175" s="70"/>
      <c r="AH175" s="70"/>
    </row>
    <row r="176" spans="1:34" s="71" customFormat="1" ht="46.5" customHeight="1" x14ac:dyDescent="0.3">
      <c r="A176" s="77"/>
      <c r="B176" s="76"/>
      <c r="C176" s="76"/>
      <c r="D176" s="77"/>
      <c r="E176" s="77"/>
      <c r="F176" s="76"/>
      <c r="G176" s="76"/>
      <c r="H176" s="76"/>
      <c r="I176" s="149" t="s">
        <v>19</v>
      </c>
      <c r="J176" s="149"/>
      <c r="K176" s="175" t="s">
        <v>110</v>
      </c>
      <c r="L176" s="176" t="s">
        <v>101</v>
      </c>
      <c r="M176" s="176"/>
      <c r="N176" s="177"/>
      <c r="O176" s="139"/>
      <c r="P176" s="139"/>
      <c r="Q176" s="139"/>
      <c r="R176" s="139"/>
      <c r="S176" s="139">
        <v>27.654</v>
      </c>
      <c r="T176" s="139"/>
      <c r="U176" s="139">
        <f t="shared" si="38"/>
        <v>27.654</v>
      </c>
      <c r="V176" s="139"/>
      <c r="W176" s="69"/>
      <c r="X176" s="69"/>
      <c r="Y176" s="69"/>
      <c r="Z176" s="69"/>
      <c r="AA176" s="69"/>
      <c r="AB176" s="69"/>
      <c r="AC176" s="70"/>
      <c r="AD176" s="70"/>
      <c r="AE176" s="70"/>
      <c r="AF176" s="70"/>
      <c r="AG176" s="70"/>
      <c r="AH176" s="70"/>
    </row>
    <row r="177" spans="1:34" s="129" customFormat="1" x14ac:dyDescent="0.3">
      <c r="A177" s="65">
        <v>3</v>
      </c>
      <c r="B177" s="64">
        <v>13</v>
      </c>
      <c r="C177" s="64"/>
      <c r="D177" s="65"/>
      <c r="E177" s="65"/>
      <c r="F177" s="64"/>
      <c r="G177" s="64"/>
      <c r="H177" s="64"/>
      <c r="I177" s="121"/>
      <c r="J177" s="122"/>
      <c r="K177" s="123"/>
      <c r="L177" s="124"/>
      <c r="M177" s="125">
        <f>M106+M136+M139</f>
        <v>0</v>
      </c>
      <c r="N177" s="125">
        <f>N106+N136+N139</f>
        <v>591.86800000000005</v>
      </c>
      <c r="O177" s="125">
        <f>O106+O136+O139</f>
        <v>1941.962</v>
      </c>
      <c r="P177" s="125">
        <f>P106+P136+P139</f>
        <v>2338.7270000000003</v>
      </c>
      <c r="Q177" s="125">
        <f>Q106+Q136+Q139</f>
        <v>3192.7080000000001</v>
      </c>
      <c r="R177" s="125">
        <f>R106+R136+R139</f>
        <v>4014.4669999999996</v>
      </c>
      <c r="S177" s="125">
        <f>S106+S136+S139</f>
        <v>5830.4250069999998</v>
      </c>
      <c r="T177" s="125">
        <f>T106+T136+T139</f>
        <v>0</v>
      </c>
      <c r="U177" s="125">
        <f>U106+U136+U139</f>
        <v>17910.157007000002</v>
      </c>
      <c r="V177" s="126"/>
      <c r="W177" s="127"/>
      <c r="X177" s="127"/>
      <c r="Y177" s="127"/>
      <c r="Z177" s="127"/>
      <c r="AA177" s="127"/>
      <c r="AB177" s="127"/>
      <c r="AC177" s="128"/>
      <c r="AD177" s="128"/>
      <c r="AE177" s="128"/>
      <c r="AF177" s="128"/>
      <c r="AG177" s="128"/>
      <c r="AH177" s="128"/>
    </row>
    <row r="178" spans="1:34" s="159" customFormat="1" ht="26.45" customHeight="1" x14ac:dyDescent="0.3">
      <c r="A178" s="191">
        <f>+A177+A104+A15</f>
        <v>9</v>
      </c>
      <c r="B178" s="192">
        <f>+B177+B104+B15</f>
        <v>39</v>
      </c>
      <c r="C178" s="192"/>
      <c r="D178" s="191"/>
      <c r="E178" s="191"/>
      <c r="F178" s="192"/>
      <c r="G178" s="192"/>
      <c r="H178" s="192"/>
      <c r="I178" s="193"/>
      <c r="J178" s="194"/>
      <c r="K178" s="195"/>
      <c r="L178" s="196"/>
      <c r="M178" s="197">
        <f>M15+M104+M177</f>
        <v>6629.5</v>
      </c>
      <c r="N178" s="197">
        <f>N15+N104+N177</f>
        <v>8054.1390000000001</v>
      </c>
      <c r="O178" s="197">
        <f>O15+O104+O177</f>
        <v>19547.546999999999</v>
      </c>
      <c r="P178" s="197">
        <f>P15+P104+P177</f>
        <v>61340.723500000007</v>
      </c>
      <c r="Q178" s="197">
        <f>Q15+Q104+Q177</f>
        <v>41698.363999999994</v>
      </c>
      <c r="R178" s="197">
        <f>R15+R104+R177</f>
        <v>64355.981199999995</v>
      </c>
      <c r="S178" s="197">
        <f>S15+S104+S177</f>
        <v>55838.692006999998</v>
      </c>
      <c r="T178" s="197">
        <f>T15+T104+T177</f>
        <v>26341.809000000001</v>
      </c>
      <c r="U178" s="197">
        <f>U15+U104+U177</f>
        <v>283806.75570699997</v>
      </c>
      <c r="V178" s="198"/>
      <c r="W178" s="157"/>
      <c r="X178" s="157"/>
      <c r="Y178" s="157"/>
      <c r="Z178" s="157"/>
      <c r="AA178" s="157"/>
      <c r="AB178" s="157"/>
      <c r="AC178" s="158"/>
      <c r="AD178" s="158"/>
      <c r="AE178" s="158"/>
      <c r="AF178" s="158"/>
      <c r="AG178" s="158"/>
      <c r="AH178" s="158"/>
    </row>
    <row r="179" spans="1:34" s="181" customFormat="1" x14ac:dyDescent="0.3">
      <c r="A179" s="178"/>
      <c r="B179" s="179"/>
      <c r="C179" s="180"/>
      <c r="I179" s="182"/>
      <c r="J179" s="183"/>
      <c r="K179" s="184"/>
      <c r="L179" s="185"/>
      <c r="M179" s="185"/>
      <c r="N179" s="10"/>
      <c r="O179" s="10"/>
      <c r="P179" s="186"/>
      <c r="Q179" s="186"/>
      <c r="R179" s="187"/>
      <c r="S179" s="187"/>
      <c r="T179" s="187"/>
      <c r="U179" s="187"/>
      <c r="V179" s="183"/>
    </row>
    <row r="180" spans="1:34" s="181" customFormat="1" x14ac:dyDescent="0.3">
      <c r="A180" s="178"/>
      <c r="B180" s="179"/>
      <c r="C180" s="180"/>
      <c r="I180" s="182"/>
      <c r="J180" s="183"/>
      <c r="K180" s="184"/>
      <c r="L180" s="185"/>
      <c r="M180" s="185"/>
      <c r="N180" s="10"/>
      <c r="O180" s="10"/>
      <c r="P180" s="186"/>
      <c r="Q180" s="186"/>
      <c r="R180" s="187"/>
      <c r="S180" s="187"/>
      <c r="T180" s="187"/>
      <c r="U180" s="187"/>
      <c r="V180" s="183"/>
    </row>
    <row r="181" spans="1:34" s="181" customFormat="1" x14ac:dyDescent="0.3">
      <c r="A181" s="178"/>
      <c r="B181" s="179"/>
      <c r="C181" s="180"/>
      <c r="I181" s="182"/>
      <c r="J181" s="183"/>
      <c r="K181" s="184"/>
      <c r="L181" s="185"/>
      <c r="M181" s="185"/>
      <c r="N181" s="10"/>
      <c r="O181" s="10"/>
      <c r="P181" s="186"/>
      <c r="Q181" s="186"/>
      <c r="R181" s="187"/>
      <c r="S181" s="187"/>
      <c r="T181" s="187"/>
      <c r="U181" s="187"/>
      <c r="V181" s="183"/>
    </row>
    <row r="182" spans="1:34" s="181" customFormat="1" x14ac:dyDescent="0.3">
      <c r="A182" s="178"/>
      <c r="B182" s="179"/>
      <c r="C182" s="180"/>
      <c r="I182" s="182"/>
      <c r="J182" s="183"/>
      <c r="K182" s="184"/>
      <c r="L182" s="185"/>
      <c r="M182" s="185"/>
      <c r="N182" s="10"/>
      <c r="O182" s="10"/>
      <c r="P182" s="186"/>
      <c r="Q182" s="186"/>
      <c r="R182" s="187"/>
      <c r="S182" s="187"/>
      <c r="T182" s="187"/>
      <c r="U182" s="187"/>
      <c r="V182" s="183"/>
    </row>
    <row r="183" spans="1:34" s="181" customFormat="1" x14ac:dyDescent="0.3">
      <c r="A183" s="178"/>
      <c r="B183" s="179"/>
      <c r="C183" s="180"/>
      <c r="I183" s="182"/>
      <c r="J183" s="183"/>
      <c r="K183" s="184"/>
      <c r="L183" s="185"/>
      <c r="M183" s="185"/>
      <c r="N183" s="10"/>
      <c r="O183" s="10"/>
      <c r="P183" s="186"/>
      <c r="Q183" s="186"/>
      <c r="R183" s="187"/>
      <c r="S183" s="187"/>
      <c r="T183" s="187"/>
      <c r="U183" s="187"/>
      <c r="V183" s="183"/>
    </row>
    <row r="184" spans="1:34" s="181" customFormat="1" x14ac:dyDescent="0.3">
      <c r="A184" s="178"/>
      <c r="B184" s="179"/>
      <c r="C184" s="180"/>
      <c r="I184" s="182"/>
      <c r="J184" s="183"/>
      <c r="K184" s="184"/>
      <c r="L184" s="185"/>
      <c r="M184" s="185"/>
      <c r="N184" s="10"/>
      <c r="O184" s="10"/>
      <c r="P184" s="186"/>
      <c r="Q184" s="186"/>
      <c r="R184" s="187"/>
      <c r="S184" s="187"/>
      <c r="T184" s="187"/>
      <c r="U184" s="187"/>
      <c r="V184" s="183"/>
    </row>
    <row r="185" spans="1:34" s="181" customFormat="1" x14ac:dyDescent="0.3">
      <c r="A185" s="178"/>
      <c r="B185" s="179"/>
      <c r="C185" s="180"/>
      <c r="I185" s="182"/>
      <c r="J185" s="183"/>
      <c r="K185" s="184"/>
      <c r="L185" s="185"/>
      <c r="M185" s="185"/>
      <c r="N185" s="10"/>
      <c r="O185" s="10"/>
      <c r="P185" s="186"/>
      <c r="Q185" s="186"/>
      <c r="R185" s="187"/>
      <c r="S185" s="187"/>
      <c r="T185" s="187"/>
      <c r="U185" s="187"/>
      <c r="V185" s="183"/>
    </row>
    <row r="186" spans="1:34" s="181" customFormat="1" x14ac:dyDescent="0.3">
      <c r="A186" s="178"/>
      <c r="B186" s="179"/>
      <c r="C186" s="180"/>
      <c r="I186" s="182"/>
      <c r="J186" s="183"/>
      <c r="K186" s="184"/>
      <c r="L186" s="185"/>
      <c r="M186" s="185"/>
      <c r="N186" s="10"/>
      <c r="O186" s="10"/>
      <c r="P186" s="186"/>
      <c r="Q186" s="186"/>
      <c r="R186" s="187"/>
      <c r="S186" s="187"/>
      <c r="T186" s="187"/>
      <c r="U186" s="187"/>
      <c r="V186" s="183"/>
    </row>
    <row r="187" spans="1:34" s="181" customFormat="1" x14ac:dyDescent="0.3">
      <c r="A187" s="178"/>
      <c r="B187" s="179"/>
      <c r="C187" s="180"/>
      <c r="I187" s="182"/>
      <c r="J187" s="183"/>
      <c r="K187" s="184"/>
      <c r="L187" s="185"/>
      <c r="M187" s="185"/>
      <c r="N187" s="10"/>
      <c r="O187" s="10"/>
      <c r="P187" s="186"/>
      <c r="Q187" s="186"/>
      <c r="R187" s="187"/>
      <c r="S187" s="187"/>
      <c r="T187" s="187"/>
      <c r="U187" s="187"/>
      <c r="V187" s="183"/>
    </row>
    <row r="188" spans="1:34" s="181" customFormat="1" x14ac:dyDescent="0.3">
      <c r="A188" s="178"/>
      <c r="B188" s="179"/>
      <c r="C188" s="180"/>
      <c r="I188" s="182"/>
      <c r="J188" s="183"/>
      <c r="K188" s="184"/>
      <c r="L188" s="185"/>
      <c r="M188" s="185"/>
      <c r="N188" s="10"/>
      <c r="O188" s="10"/>
      <c r="P188" s="186"/>
      <c r="Q188" s="186"/>
      <c r="R188" s="187"/>
      <c r="S188" s="187"/>
      <c r="T188" s="187"/>
      <c r="U188" s="187"/>
      <c r="V188" s="183"/>
    </row>
    <row r="189" spans="1:34" s="181" customFormat="1" x14ac:dyDescent="0.3">
      <c r="A189" s="178"/>
      <c r="B189" s="179"/>
      <c r="C189" s="180"/>
      <c r="I189" s="182"/>
      <c r="J189" s="183"/>
      <c r="K189" s="184"/>
      <c r="L189" s="185"/>
      <c r="M189" s="185"/>
      <c r="N189" s="10"/>
      <c r="O189" s="10"/>
      <c r="P189" s="186"/>
      <c r="Q189" s="186"/>
      <c r="R189" s="187"/>
      <c r="S189" s="187"/>
      <c r="T189" s="187"/>
      <c r="U189" s="187"/>
      <c r="V189" s="183"/>
    </row>
    <row r="190" spans="1:34" s="181" customFormat="1" x14ac:dyDescent="0.3">
      <c r="A190" s="178"/>
      <c r="B190" s="179"/>
      <c r="C190" s="180"/>
      <c r="I190" s="182"/>
      <c r="J190" s="183"/>
      <c r="K190" s="184"/>
      <c r="L190" s="185"/>
      <c r="M190" s="185"/>
      <c r="N190" s="10"/>
      <c r="O190" s="10"/>
      <c r="P190" s="186"/>
      <c r="Q190" s="186"/>
      <c r="R190" s="187"/>
      <c r="S190" s="187"/>
      <c r="T190" s="187"/>
      <c r="U190" s="187"/>
      <c r="V190" s="183"/>
    </row>
    <row r="191" spans="1:34" s="181" customFormat="1" x14ac:dyDescent="0.3">
      <c r="A191" s="178"/>
      <c r="B191" s="179"/>
      <c r="C191" s="180"/>
      <c r="I191" s="182"/>
      <c r="J191" s="183"/>
      <c r="K191" s="184"/>
      <c r="L191" s="185"/>
      <c r="M191" s="185"/>
      <c r="N191" s="10"/>
      <c r="O191" s="10"/>
      <c r="P191" s="186"/>
      <c r="Q191" s="186"/>
      <c r="R191" s="187"/>
      <c r="S191" s="187"/>
      <c r="T191" s="187"/>
      <c r="U191" s="187"/>
      <c r="V191" s="183"/>
    </row>
    <row r="192" spans="1:34" s="181" customFormat="1" x14ac:dyDescent="0.3">
      <c r="A192" s="178"/>
      <c r="B192" s="179"/>
      <c r="C192" s="180"/>
      <c r="I192" s="182"/>
      <c r="J192" s="183"/>
      <c r="K192" s="184"/>
      <c r="L192" s="185"/>
      <c r="M192" s="185"/>
      <c r="N192" s="10"/>
      <c r="O192" s="10"/>
      <c r="P192" s="186"/>
      <c r="Q192" s="186"/>
      <c r="R192" s="187"/>
      <c r="S192" s="187"/>
      <c r="T192" s="187"/>
      <c r="U192" s="187"/>
      <c r="V192" s="183"/>
    </row>
    <row r="193" spans="1:22" s="181" customFormat="1" x14ac:dyDescent="0.3">
      <c r="A193" s="178"/>
      <c r="B193" s="179"/>
      <c r="C193" s="180"/>
      <c r="I193" s="182"/>
      <c r="J193" s="183"/>
      <c r="K193" s="184"/>
      <c r="L193" s="185"/>
      <c r="M193" s="185"/>
      <c r="N193" s="10"/>
      <c r="O193" s="10"/>
      <c r="P193" s="186"/>
      <c r="Q193" s="186"/>
      <c r="R193" s="187"/>
      <c r="S193" s="187"/>
      <c r="T193" s="187"/>
      <c r="U193" s="187"/>
      <c r="V193" s="183"/>
    </row>
    <row r="194" spans="1:22" s="181" customFormat="1" x14ac:dyDescent="0.3">
      <c r="A194" s="178"/>
      <c r="B194" s="179"/>
      <c r="C194" s="180"/>
      <c r="I194" s="182"/>
      <c r="J194" s="183"/>
      <c r="K194" s="184"/>
      <c r="L194" s="185"/>
      <c r="M194" s="185"/>
      <c r="N194" s="10"/>
      <c r="O194" s="10"/>
      <c r="P194" s="186"/>
      <c r="Q194" s="186"/>
      <c r="R194" s="187"/>
      <c r="S194" s="187"/>
      <c r="T194" s="187"/>
      <c r="U194" s="187"/>
      <c r="V194" s="183"/>
    </row>
    <row r="195" spans="1:22" s="181" customFormat="1" x14ac:dyDescent="0.3">
      <c r="A195" s="178"/>
      <c r="B195" s="179"/>
      <c r="C195" s="180"/>
      <c r="I195" s="182"/>
      <c r="J195" s="183"/>
      <c r="K195" s="184"/>
      <c r="L195" s="185"/>
      <c r="M195" s="185"/>
      <c r="N195" s="10"/>
      <c r="O195" s="10"/>
      <c r="P195" s="186"/>
      <c r="Q195" s="186"/>
      <c r="R195" s="187"/>
      <c r="S195" s="187"/>
      <c r="T195" s="187"/>
      <c r="U195" s="187"/>
      <c r="V195" s="183"/>
    </row>
    <row r="196" spans="1:22" s="181" customFormat="1" x14ac:dyDescent="0.3">
      <c r="A196" s="178"/>
      <c r="B196" s="179"/>
      <c r="C196" s="180"/>
      <c r="I196" s="182"/>
      <c r="J196" s="183"/>
      <c r="K196" s="184"/>
      <c r="L196" s="185"/>
      <c r="M196" s="185"/>
      <c r="N196" s="10"/>
      <c r="O196" s="10"/>
      <c r="P196" s="186"/>
      <c r="Q196" s="186"/>
      <c r="R196" s="187"/>
      <c r="S196" s="187"/>
      <c r="T196" s="187"/>
      <c r="U196" s="187"/>
      <c r="V196" s="183"/>
    </row>
    <row r="197" spans="1:22" s="181" customFormat="1" x14ac:dyDescent="0.3">
      <c r="A197" s="178"/>
      <c r="B197" s="179"/>
      <c r="C197" s="180"/>
      <c r="I197" s="182"/>
      <c r="J197" s="183"/>
      <c r="K197" s="184"/>
      <c r="L197" s="185"/>
      <c r="M197" s="185"/>
      <c r="N197" s="10"/>
      <c r="O197" s="10"/>
      <c r="P197" s="186"/>
      <c r="Q197" s="186"/>
      <c r="R197" s="187"/>
      <c r="S197" s="187"/>
      <c r="T197" s="187"/>
      <c r="U197" s="187"/>
      <c r="V197" s="183"/>
    </row>
  </sheetData>
  <autoFilter ref="A8:AH8"/>
  <mergeCells count="26">
    <mergeCell ref="T1:V1"/>
    <mergeCell ref="B3:U4"/>
    <mergeCell ref="A6:A8"/>
    <mergeCell ref="B6:B8"/>
    <mergeCell ref="C6:C8"/>
    <mergeCell ref="D6:D8"/>
    <mergeCell ref="E6:E8"/>
    <mergeCell ref="F6:H7"/>
    <mergeCell ref="I6:U6"/>
    <mergeCell ref="S7:S8"/>
    <mergeCell ref="T7:T8"/>
    <mergeCell ref="U7:U8"/>
    <mergeCell ref="V6:V8"/>
    <mergeCell ref="J7:J8"/>
    <mergeCell ref="I7:I8"/>
    <mergeCell ref="K7:K8"/>
    <mergeCell ref="R7:R8"/>
    <mergeCell ref="M7:M8"/>
    <mergeCell ref="A105:V105"/>
    <mergeCell ref="L7:L8"/>
    <mergeCell ref="N7:N8"/>
    <mergeCell ref="O7:O8"/>
    <mergeCell ref="P7:P8"/>
    <mergeCell ref="Q7:Q8"/>
    <mergeCell ref="A9:V9"/>
    <mergeCell ref="B16:V16"/>
  </mergeCells>
  <printOptions horizontalCentered="1"/>
  <pageMargins left="0" right="0" top="0.15748031496062992" bottom="0.15748031496062992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20.06.2024</vt:lpstr>
      <vt:lpstr>'20.06.2024'!Заголовки_для_печати</vt:lpstr>
      <vt:lpstr>'20.06.2024'!Область_печати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2024-06-21T08:19:57Z</cp:lastPrinted>
  <dcterms:created xsi:type="dcterms:W3CDTF">2021-11-23T03:28:17Z</dcterms:created>
  <dcterms:modified xsi:type="dcterms:W3CDTF">2024-09-02T05:08:42Z</dcterms:modified>
</cp:coreProperties>
</file>