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Айнур\ПРОЕКТ Перечня 2026\"/>
    </mc:Choice>
  </mc:AlternateContent>
  <bookViews>
    <workbookView xWindow="0" yWindow="0" windowWidth="23250" windowHeight="11805"/>
  </bookViews>
  <sheets>
    <sheet name="01.10.2025" sheetId="1" r:id="rId1"/>
  </sheets>
  <definedNames>
    <definedName name="_xlnm._FilterDatabase" localSheetId="0" hidden="1">'01.10.2025'!#REF!</definedName>
    <definedName name="_xlnm.Print_Titles" localSheetId="0">'01.10.2025'!$5:$7</definedName>
    <definedName name="_xlnm.Print_Area" localSheetId="0">'01.10.2025'!$A$1:$U$177</definedName>
  </definedNames>
  <calcPr calcId="162913"/>
</workbook>
</file>

<file path=xl/calcChain.xml><?xml version="1.0" encoding="utf-8"?>
<calcChain xmlns="http://schemas.openxmlformats.org/spreadsheetml/2006/main">
  <c r="T106" i="1" l="1"/>
  <c r="T107" i="1"/>
  <c r="T104" i="1"/>
  <c r="T105" i="1"/>
  <c r="T103" i="1"/>
  <c r="A177" i="1" l="1"/>
  <c r="T95" i="1"/>
  <c r="T94" i="1" s="1"/>
  <c r="Q94" i="1"/>
  <c r="R94" i="1"/>
  <c r="P94" i="1"/>
  <c r="T162" i="1"/>
  <c r="T161" i="1"/>
  <c r="T160" i="1"/>
  <c r="T159" i="1"/>
  <c r="T158" i="1"/>
  <c r="R157" i="1"/>
  <c r="Q157" i="1"/>
  <c r="P157" i="1"/>
  <c r="P165" i="1"/>
  <c r="P164" i="1" s="1"/>
  <c r="P176" i="1" s="1"/>
  <c r="T170" i="1"/>
  <c r="T169" i="1"/>
  <c r="T168" i="1"/>
  <c r="T167" i="1"/>
  <c r="T166" i="1"/>
  <c r="R165" i="1"/>
  <c r="Q165" i="1"/>
  <c r="T155" i="1"/>
  <c r="T137" i="1"/>
  <c r="T138" i="1"/>
  <c r="T139" i="1"/>
  <c r="T141" i="1"/>
  <c r="T142" i="1"/>
  <c r="T143" i="1"/>
  <c r="T144" i="1"/>
  <c r="T145" i="1"/>
  <c r="T146" i="1"/>
  <c r="T147" i="1"/>
  <c r="T148" i="1"/>
  <c r="T149" i="1"/>
  <c r="T151" i="1"/>
  <c r="T152" i="1"/>
  <c r="T153" i="1"/>
  <c r="T154" i="1"/>
  <c r="T136" i="1"/>
  <c r="S135" i="1"/>
  <c r="R140" i="1"/>
  <c r="R135" i="1"/>
  <c r="Q150" i="1"/>
  <c r="T150" i="1" s="1"/>
  <c r="Q140" i="1"/>
  <c r="T140" i="1" s="1"/>
  <c r="R17" i="1"/>
  <c r="R10" i="1" s="1"/>
  <c r="Q17" i="1"/>
  <c r="T18" i="1"/>
  <c r="T19" i="1"/>
  <c r="T20" i="1"/>
  <c r="T21" i="1"/>
  <c r="T22" i="1"/>
  <c r="R11" i="1"/>
  <c r="Q11" i="1"/>
  <c r="T12" i="1"/>
  <c r="T13" i="1"/>
  <c r="T14" i="1"/>
  <c r="T16" i="1"/>
  <c r="T15" i="1"/>
  <c r="Q90" i="1"/>
  <c r="R90" i="1"/>
  <c r="P90" i="1"/>
  <c r="T92" i="1"/>
  <c r="T91" i="1"/>
  <c r="N102" i="1"/>
  <c r="N101" i="1" s="1"/>
  <c r="N132" i="1" s="1"/>
  <c r="O102" i="1"/>
  <c r="P102" i="1"/>
  <c r="P101" i="1" s="1"/>
  <c r="Q102" i="1"/>
  <c r="Q101" i="1" s="1"/>
  <c r="R102" i="1"/>
  <c r="R101" i="1" s="1"/>
  <c r="M102" i="1"/>
  <c r="M101" i="1" s="1"/>
  <c r="M132" i="1" s="1"/>
  <c r="R171" i="1"/>
  <c r="Q171" i="1"/>
  <c r="Q164" i="1" s="1"/>
  <c r="R75" i="1"/>
  <c r="Q75" i="1"/>
  <c r="P78" i="1"/>
  <c r="T77" i="1"/>
  <c r="T76" i="1"/>
  <c r="B177" i="1"/>
  <c r="P113" i="1"/>
  <c r="P110" i="1"/>
  <c r="T111" i="1"/>
  <c r="T112" i="1"/>
  <c r="T115" i="1"/>
  <c r="T116" i="1"/>
  <c r="T117" i="1"/>
  <c r="T114" i="1"/>
  <c r="R113" i="1"/>
  <c r="S113" i="1"/>
  <c r="Q113" i="1"/>
  <c r="R110" i="1"/>
  <c r="Q110" i="1"/>
  <c r="Q120" i="1"/>
  <c r="R120" i="1"/>
  <c r="P120" i="1"/>
  <c r="T131" i="1"/>
  <c r="T130" i="1"/>
  <c r="T129" i="1"/>
  <c r="P28" i="1"/>
  <c r="T26" i="1"/>
  <c r="T27" i="1"/>
  <c r="T29" i="1"/>
  <c r="T30" i="1"/>
  <c r="T31" i="1"/>
  <c r="T33" i="1"/>
  <c r="T34" i="1"/>
  <c r="T35" i="1"/>
  <c r="T37" i="1"/>
  <c r="T38" i="1"/>
  <c r="T39" i="1"/>
  <c r="T41" i="1"/>
  <c r="T42" i="1"/>
  <c r="T43" i="1"/>
  <c r="T45" i="1"/>
  <c r="T46" i="1"/>
  <c r="T48" i="1"/>
  <c r="T49" i="1"/>
  <c r="T50" i="1"/>
  <c r="T52" i="1"/>
  <c r="T53" i="1"/>
  <c r="T54" i="1"/>
  <c r="T56" i="1"/>
  <c r="T57" i="1"/>
  <c r="T58" i="1"/>
  <c r="T60" i="1"/>
  <c r="T61" i="1"/>
  <c r="T62" i="1"/>
  <c r="Q59" i="1"/>
  <c r="R59" i="1"/>
  <c r="P59" i="1"/>
  <c r="Q55" i="1"/>
  <c r="R55" i="1"/>
  <c r="P55" i="1"/>
  <c r="Q51" i="1"/>
  <c r="R51" i="1"/>
  <c r="P51" i="1"/>
  <c r="Q47" i="1"/>
  <c r="R47" i="1"/>
  <c r="P47" i="1"/>
  <c r="Q44" i="1"/>
  <c r="R44" i="1"/>
  <c r="P44" i="1"/>
  <c r="Q40" i="1"/>
  <c r="R40" i="1"/>
  <c r="P40" i="1"/>
  <c r="Q36" i="1"/>
  <c r="R36" i="1"/>
  <c r="P36" i="1"/>
  <c r="Q32" i="1"/>
  <c r="R32" i="1"/>
  <c r="P32" i="1"/>
  <c r="Q28" i="1"/>
  <c r="R28" i="1"/>
  <c r="R25" i="1"/>
  <c r="Q25" i="1"/>
  <c r="P25" i="1"/>
  <c r="T122" i="1"/>
  <c r="T123" i="1"/>
  <c r="T124" i="1"/>
  <c r="T125" i="1"/>
  <c r="T126" i="1"/>
  <c r="T127" i="1"/>
  <c r="T128" i="1"/>
  <c r="T121" i="1"/>
  <c r="T71" i="1"/>
  <c r="T70" i="1"/>
  <c r="R69" i="1"/>
  <c r="Q69" i="1"/>
  <c r="R65" i="1"/>
  <c r="T80" i="1"/>
  <c r="Q78" i="1"/>
  <c r="R78" i="1"/>
  <c r="T66" i="1"/>
  <c r="T67" i="1"/>
  <c r="T68" i="1"/>
  <c r="Q65" i="1"/>
  <c r="T174" i="1"/>
  <c r="T175" i="1"/>
  <c r="T88" i="1"/>
  <c r="T89" i="1"/>
  <c r="R87" i="1"/>
  <c r="Q87" i="1"/>
  <c r="Q81" i="1"/>
  <c r="R81" i="1"/>
  <c r="P81" i="1"/>
  <c r="T83" i="1"/>
  <c r="T82" i="1"/>
  <c r="T85" i="1"/>
  <c r="T86" i="1"/>
  <c r="Q84" i="1"/>
  <c r="R84" i="1"/>
  <c r="P84" i="1"/>
  <c r="R72" i="1"/>
  <c r="Q72" i="1"/>
  <c r="T74" i="1"/>
  <c r="T73" i="1"/>
  <c r="T173" i="1"/>
  <c r="T172" i="1"/>
  <c r="T79" i="1"/>
  <c r="R132" i="1" l="1"/>
  <c r="R109" i="1"/>
  <c r="N177" i="1"/>
  <c r="M177" i="1"/>
  <c r="T69" i="1"/>
  <c r="P109" i="1"/>
  <c r="P132" i="1" s="1"/>
  <c r="T59" i="1"/>
  <c r="T171" i="1"/>
  <c r="T165" i="1"/>
  <c r="R164" i="1"/>
  <c r="R176" i="1" s="1"/>
  <c r="T25" i="1"/>
  <c r="T36" i="1"/>
  <c r="T78" i="1"/>
  <c r="Q10" i="1"/>
  <c r="T110" i="1"/>
  <c r="T65" i="1"/>
  <c r="R24" i="1"/>
  <c r="T17" i="1"/>
  <c r="T51" i="1"/>
  <c r="P64" i="1"/>
  <c r="Q24" i="1"/>
  <c r="T87" i="1"/>
  <c r="T32" i="1"/>
  <c r="T40" i="1"/>
  <c r="T47" i="1"/>
  <c r="T28" i="1"/>
  <c r="T11" i="1"/>
  <c r="T157" i="1"/>
  <c r="T102" i="1"/>
  <c r="T101" i="1" s="1"/>
  <c r="T135" i="1"/>
  <c r="Q135" i="1"/>
  <c r="Q176" i="1" s="1"/>
  <c r="T81" i="1"/>
  <c r="P24" i="1"/>
  <c r="P96" i="1" s="1"/>
  <c r="T44" i="1"/>
  <c r="T90" i="1"/>
  <c r="R64" i="1"/>
  <c r="R96" i="1" s="1"/>
  <c r="T84" i="1"/>
  <c r="T113" i="1"/>
  <c r="T72" i="1"/>
  <c r="T120" i="1"/>
  <c r="T55" i="1"/>
  <c r="T75" i="1"/>
  <c r="Q64" i="1"/>
  <c r="Q96" i="1" s="1"/>
  <c r="O101" i="1"/>
  <c r="O132" i="1" s="1"/>
  <c r="Q109" i="1"/>
  <c r="Q132" i="1" s="1"/>
  <c r="O177" i="1" l="1"/>
  <c r="P177" i="1"/>
  <c r="T109" i="1"/>
  <c r="T132" i="1" s="1"/>
  <c r="T164" i="1"/>
  <c r="T176" i="1" s="1"/>
  <c r="Q177" i="1"/>
  <c r="T24" i="1"/>
  <c r="T10" i="1"/>
  <c r="R177" i="1"/>
  <c r="T64" i="1"/>
  <c r="T96" i="1" l="1"/>
  <c r="T177" i="1"/>
  <c r="Q195" i="1" l="1"/>
  <c r="T183" i="1"/>
  <c r="T188" i="1"/>
</calcChain>
</file>

<file path=xl/sharedStrings.xml><?xml version="1.0" encoding="utf-8"?>
<sst xmlns="http://schemas.openxmlformats.org/spreadsheetml/2006/main" count="532" uniqueCount="214">
  <si>
    <t>№</t>
  </si>
  <si>
    <t>Мем. аудит объектісі (лері)</t>
  </si>
  <si>
    <t>Мем. аудит типі</t>
  </si>
  <si>
    <t>Тексерудің түрі</t>
  </si>
  <si>
    <t>Аудиторлық іс-шараның атауы</t>
  </si>
  <si>
    <t>Мем. аудитор(лар)дың ассистент(тер)ін, басқа да сыртқы мемлекеттік аудит органдарын, Уәкілетті органды, сарапшылар мен мемлекеттік емес аудиторларды тарту бойынша ақпарат</t>
  </si>
  <si>
    <t>Қаржыландыру көзі</t>
  </si>
  <si>
    <t>Бюджет бағдарламаның нөмірі</t>
  </si>
  <si>
    <t>Бюджеттік бағдарламаның /активтердің атауы</t>
  </si>
  <si>
    <t>өткен жылдар үшін, 2020 жылдан бұрын</t>
  </si>
  <si>
    <t>2021 жыл</t>
  </si>
  <si>
    <t>Барлығы</t>
  </si>
  <si>
    <t>Дайындық кезеңі</t>
  </si>
  <si>
    <t>Негізгі кезең</t>
  </si>
  <si>
    <t>Қорытынды кезең</t>
  </si>
  <si>
    <t>Тексеру комиссиясының мүшесі Н.Абдезов</t>
  </si>
  <si>
    <t xml:space="preserve">Тиімділік аудиті </t>
  </si>
  <si>
    <t>Сыртқы мемлекеттік аудит</t>
  </si>
  <si>
    <t>Тартылады</t>
  </si>
  <si>
    <t>2</t>
  </si>
  <si>
    <t>ЖБ</t>
  </si>
  <si>
    <t xml:space="preserve">  Тексеру комиссиясының мүшесі  Н.Омаров</t>
  </si>
  <si>
    <t>3</t>
  </si>
  <si>
    <t>Сыртқы мемлекеттік аудит, қатар аудит</t>
  </si>
  <si>
    <t>1</t>
  </si>
  <si>
    <t>Жиыны</t>
  </si>
  <si>
    <t>001015</t>
  </si>
  <si>
    <t>РБ</t>
  </si>
  <si>
    <t>011</t>
  </si>
  <si>
    <t>Республикалық бюджеттен берілетін трансферттер есебiнен</t>
  </si>
  <si>
    <t>015</t>
  </si>
  <si>
    <t>Жергілікті бюджет қаражаты есебінен</t>
  </si>
  <si>
    <t>006015</t>
  </si>
  <si>
    <t xml:space="preserve"> </t>
  </si>
  <si>
    <t>4</t>
  </si>
  <si>
    <t>5</t>
  </si>
  <si>
    <t>6</t>
  </si>
  <si>
    <t>7</t>
  </si>
  <si>
    <t>8</t>
  </si>
  <si>
    <t xml:space="preserve">Тиімділік аудиті, сәйкестік аудиті </t>
  </si>
  <si>
    <t>Салықтық әкімшілендірудің тиімділігі, жергілікті бюджетке салық және басқа да міндетті түсімдердің толықтығы мен уақтылығы</t>
  </si>
  <si>
    <t>ІІІ-IV тоқсан 2025 жыл</t>
  </si>
  <si>
    <t>IV-тоқсан 2025 жыл</t>
  </si>
  <si>
    <t xml:space="preserve">  Тексеру комиссиясының мүшесі Ж.Сәдібеков</t>
  </si>
  <si>
    <t>Мемлекеттік органның күрделі шығыстары</t>
  </si>
  <si>
    <t>жиыны</t>
  </si>
  <si>
    <t>ІІІ тоқсан 2025 жыл</t>
  </si>
  <si>
    <t xml:space="preserve">ББӘ коды </t>
  </si>
  <si>
    <t>Тиімділік аудиті</t>
  </si>
  <si>
    <t>2024 жыл</t>
  </si>
  <si>
    <t>003015</t>
  </si>
  <si>
    <t>2026          жыл*</t>
  </si>
  <si>
    <t>2025 жыл</t>
  </si>
  <si>
    <t>2023  жыл</t>
  </si>
  <si>
    <t>2022 жыл</t>
  </si>
  <si>
    <t>І-тоқсан 2026 жыл</t>
  </si>
  <si>
    <t>I-ІІ-тоқсан 2026 жыл</t>
  </si>
  <si>
    <t>ІІ-тоқсан                               2026 жыл</t>
  </si>
  <si>
    <t>ІІ-ІІІ тоқсан 2026 жыл</t>
  </si>
  <si>
    <t>Шымкент қаласы денсаулық сақтау басқармасының шаруашылық жүргізу құқығындағы "№3 қалалық аурухана" МКК</t>
  </si>
  <si>
    <t>Шымкент қаласының денсаулық сақтау басқармасының шаруашылық жүргізу құқығындағы "№1 қалалық емхана" МКК</t>
  </si>
  <si>
    <t>Шымкент қаласының денсаулық сақтау басқармасының шаруашылық жүргізу құқығындағы "№8 қалалық емхана" МКК</t>
  </si>
  <si>
    <t>Шымкент қаласының денсаулық сақтау басқармасының шаруашылық жүргізу құқығындағы "№9 қалалық емхана" МКК</t>
  </si>
  <si>
    <t>Шымкент қаласының денсаулық сақтау басқармасының шаруашылық жүргізу құқығындағы "№13  қалалық емхана" МКК</t>
  </si>
  <si>
    <t>Шымкент қаласының денсаулық сақтау басқармасының  шаруашылық жүргізу құқығындағы "№2 қалалық ауруханасы" ШЖҚ  МКК</t>
  </si>
  <si>
    <t>Шымкент қаласының денсаулық сақтау басқармасының  "Қалалық жұқпалы аурулар аурухансы"  МКҚК</t>
  </si>
  <si>
    <t>Шымкент қаласы денсаулық сақтау басқармасының шаруашылық жүргізу құқығындағы "Т.Орынбаев атындағы гипербариялық оксигенация орталығы" МКК</t>
  </si>
  <si>
    <t>"Шымкент қаласы бойынша мемлекеттік кірістер департаментінің Еңбекші ауданы бойынша мемлекеттік кірістер басқармасы" ММ</t>
  </si>
  <si>
    <t>ІІІ-тоқсан 2026 жыл</t>
  </si>
  <si>
    <t>004015</t>
  </si>
  <si>
    <t>Жекелеген мектепке дейінгі білім беру ұйымдарын қаржыландыруға бағытталған бюджет қаражатын тиімді жоспарлау және пайдаланудың мемлекеттік аудиті</t>
  </si>
  <si>
    <t xml:space="preserve">  Тексеру комиссиясының мүшесі  Ж.Сәдібеков</t>
  </si>
  <si>
    <t>активтер</t>
  </si>
  <si>
    <t>"Шымкент қаласының Еңбекші ауданы әкімінің аппараты" ММ</t>
  </si>
  <si>
    <t>Қаладағы аудан әкімінің қызметін қамтамасыз ету жөніндегі қызметтер</t>
  </si>
  <si>
    <t>Жергілікті деңгейде мәдени-демалыс жұмыстарын қолдау</t>
  </si>
  <si>
    <t>011015</t>
  </si>
  <si>
    <t>Елді мекендерді абаттандыру мен көгалдандыру</t>
  </si>
  <si>
    <t>022015</t>
  </si>
  <si>
    <t>033015</t>
  </si>
  <si>
    <t>Медициналық денсаулық сақтау ұйымдарының күрделі шығыстары</t>
  </si>
  <si>
    <t>039015</t>
  </si>
  <si>
    <t>Денсаулық сақтау субъектілерінің медициналық көмегін қамтитын қосымша медициналық көмектің көлемін көрсету, Call-орталықтардың қызметтер көрсетуі және өзге де шығыстар</t>
  </si>
  <si>
    <t>Денсаулық сақтау саласы жүйесіндегі квазирмемлекеттік сектор субъектілерімен мемлекеттік активтерін пайдалану тиімділігне мемлекеттік аудит жүргізу</t>
  </si>
  <si>
    <t>"Т.Рысқұлов" атындағы №25 гимназия мектебі КММ</t>
  </si>
  <si>
    <t>Ақпан Батыр атындағы №10 жалпы орта мектебі КММ</t>
  </si>
  <si>
    <t>№59 жалпы орта мектебі КММ</t>
  </si>
  <si>
    <t>№52 мектеп лицейі КММ</t>
  </si>
  <si>
    <t>Шымкент қаласы білім басқармасының №59   "Айша" бөбекжай балабақшасы МКҚК</t>
  </si>
  <si>
    <t>ІІ тоқсан              2026 жыл</t>
  </si>
  <si>
    <t>ІІ-тоқсан  2026 жыл</t>
  </si>
  <si>
    <t>10</t>
  </si>
  <si>
    <t>Шымкент қаласы білім басқармасының №36 "Еркеназ" бөбекжай балабақшасы МКҚК</t>
  </si>
  <si>
    <t>Шымкент қаласы білім басқармасының №39 "Інжу-маржан" бөбекжай балабақшасы МКҚК</t>
  </si>
  <si>
    <t>Шымкент қаласы білім  басқармасының №60   "Тараз" бөбекжай балабақшасы МКҚК</t>
  </si>
  <si>
    <t>Шымкент қаласы білім  басқармасының №99   "Гүлдер" бөбекжай балабақшасы МКҚК</t>
  </si>
  <si>
    <t>Шымкент қаласы білім басқармасының №35 "Сауле" бөбекжай балабақшасы МКҚК</t>
  </si>
  <si>
    <t>Шымкент қаласы білім  басқармасының №20 "Қазына" бөбекжай балабақшасы МКҚК</t>
  </si>
  <si>
    <t xml:space="preserve"> Шымкент қаласы білім  басқармасының №26 "Самұрық" бөбекжай балабақшасы МКҚК</t>
  </si>
  <si>
    <t xml:space="preserve">Мектепке дейінгі тәрбие мен оқыту </t>
  </si>
  <si>
    <t>034015</t>
  </si>
  <si>
    <t>Шымкент қаласы білім басқармасының №2 "Қарлығаш" бөбекжай балабақшасы  МКҚК</t>
  </si>
  <si>
    <t>Шымкент қаласы білім басқармасының №3 "Динара" бөбекжай балабақшасы  МКҚК</t>
  </si>
  <si>
    <t>Шымкент қаласы білім басқармасының №48 "Береке" бөбекжай балабақшасы МКҚК</t>
  </si>
  <si>
    <t>Қалалық орта білім беру ұйымдарына бөлінген бюджет қаражатының пайдаланылуына және қызметінің тиімділігіне мемлекеттік аудит</t>
  </si>
  <si>
    <t>№ 132 жалпы орта мектебі КММ</t>
  </si>
  <si>
    <t>№ 130 жалпы орта мектебі КММ</t>
  </si>
  <si>
    <t>№ 137 жалпы орта мектебі КММ</t>
  </si>
  <si>
    <t>№ 117 Алтынтөбе жалпы орта мектебі КММ</t>
  </si>
  <si>
    <t>№ 118 Кокбулак жалпы орта мектебі КММ</t>
  </si>
  <si>
    <t>Б Момышулы атындағы № 120 жалпы орта мектебі КММ</t>
  </si>
  <si>
    <t>003</t>
  </si>
  <si>
    <t>Жалпы білім беру</t>
  </si>
  <si>
    <t>040</t>
  </si>
  <si>
    <t>Мемлекеттік орта білім беру ұйымдарында жан басына шаққандағы қаржыландыруды іске асыруға</t>
  </si>
  <si>
    <t>067</t>
  </si>
  <si>
    <t>Ведомстволық бағыныстағы мемлекеттік мекемелер мен ұйымдардың күрделі шығыстары</t>
  </si>
  <si>
    <t>Ведомствалық бағыныстағы мемлекеттік мекемелер мен ұйымдардың күрделі шығыстары</t>
  </si>
  <si>
    <t>9</t>
  </si>
  <si>
    <t>11</t>
  </si>
  <si>
    <t>Жұмылдыру дайындығы және жұмылдыру, азаматтық қорғау, аумақтық қорғаныс саласындағы іс-шараларын іске асыруға бөлінген бюджет қаражатының жоспарлануы мен падалану тиімділігіне аудит жүргізу</t>
  </si>
  <si>
    <t>ІІ-тоқсан 2026 жыл</t>
  </si>
  <si>
    <t xml:space="preserve">"Шымкент қаласының жұмылдыру дайындығы, аумақтық және азаматтық қорғаныс басқармасыы" ММ  </t>
  </si>
  <si>
    <t>Жалпыға бірдей әскери міндетті атқару шеңберіндегі іс-шаралар</t>
  </si>
  <si>
    <t>Аумақтық қорғанысты даярлау және республикалық маңызы бар қаланың, астананың аумақтық қорғаныс</t>
  </si>
  <si>
    <t>005015</t>
  </si>
  <si>
    <t>Жергілікті деңгейде жұмылдыру дайындығы, аумақтық және азаматтық қорғаныс саласындағы мемлекеттік саясатты іске асыру жөніндегі қызметтер</t>
  </si>
  <si>
    <t>Жұмылдыру дайындығы және республикалық маңызы бар қаланы, астананы жұмылдыру</t>
  </si>
  <si>
    <t>Республикалық маңызы бар қалалар, астана ауқымындағы  төтенше жағдайлардың алдын-алу және оларды жою</t>
  </si>
  <si>
    <t>«Шымкент қаласының жұмылдыру дайындығы, аумақтық және азаматтық қорғаныс басқармасының «Мамандандырылған базасы»» КММ</t>
  </si>
  <si>
    <t>IV тоқсан 2026 жыл</t>
  </si>
  <si>
    <t>ІІ-III тоқсан              2026 жыл</t>
  </si>
  <si>
    <t>ІІI-тоқсан              2026 жыл</t>
  </si>
  <si>
    <t>І-тоқсан                               2026 жыл</t>
  </si>
  <si>
    <t>І-ІІ тоқсан 2026 жыл</t>
  </si>
  <si>
    <t>ІI-IV тоқсан 2026 жыл</t>
  </si>
  <si>
    <t>Шымкент қаласының денсаулық сақтау басқармасының  шаруашылық жүргізу құқығындағы "№1 қалалық ауруханасы" ШЖҚ  МКК</t>
  </si>
  <si>
    <t>Шымкент қаласы әкімі аппаратының "Шымкент қаласы әкімдігінің іс басқармасы" коммуналдық мемлекеттік мекемесі</t>
  </si>
  <si>
    <t>Шымкент қаласы әкімдігінің іс басқармасын  қаржыландыруға бағытталған бюджет қаражатын тиімді жоспарлау және пайдаланудың мемлекеттік аудиті жүргізу</t>
  </si>
  <si>
    <t xml:space="preserve">Барлығы </t>
  </si>
  <si>
    <t>Республикалық маңызы бар қала, астана  әкімінің қызметін қамтамасыз ету</t>
  </si>
  <si>
    <t>001</t>
  </si>
  <si>
    <t>Қазақстан Республикасының Ұлттық қорынан берілетін кепілдендірілген трансферт есебінен</t>
  </si>
  <si>
    <t>055</t>
  </si>
  <si>
    <t>ҰҚ</t>
  </si>
  <si>
    <t>007015</t>
  </si>
  <si>
    <t>100</t>
  </si>
  <si>
    <t>Қазақстан Республикасы Үкіметінің төтенше резерві есебінен іс-шаралар өткізу</t>
  </si>
  <si>
    <t>7,972</t>
  </si>
  <si>
    <t>548,334</t>
  </si>
  <si>
    <t>11,541</t>
  </si>
  <si>
    <t>1327,217</t>
  </si>
  <si>
    <t>"Шымкент қаласының Әл-Фараби ауданы әкімінің аппараты" ММ</t>
  </si>
  <si>
    <t>008015</t>
  </si>
  <si>
    <t>"Шымкент қаласының Тұран ауданы әкімінің аппараты" ММ</t>
  </si>
  <si>
    <t xml:space="preserve"> "Шымкент қаласының жұмыспен қамту және әлеуметтік қорғау басқармасы" ММ</t>
  </si>
  <si>
    <t>Жергілікті деңгейде халық үшін жұмыспен қамтуды қамтамасыз ету және әлеуметтік бағдарламаларды іске асыру саласындағы мемлекеттік саясатты іске асыру жөніндегі қызметтер</t>
  </si>
  <si>
    <t>009</t>
  </si>
  <si>
    <t>101</t>
  </si>
  <si>
    <t>102</t>
  </si>
  <si>
    <t>103</t>
  </si>
  <si>
    <t>104</t>
  </si>
  <si>
    <t>106</t>
  </si>
  <si>
    <t>013015</t>
  </si>
  <si>
    <t>015015</t>
  </si>
  <si>
    <t>019015</t>
  </si>
  <si>
    <t>045</t>
  </si>
  <si>
    <t>053015</t>
  </si>
  <si>
    <t>063013</t>
  </si>
  <si>
    <t>066000</t>
  </si>
  <si>
    <t>026015</t>
  </si>
  <si>
    <t>Әлеуметтік бағдарламаларды іске асыру саласындағы мемлекеттік саясатты іске асыруға бөлінген бюджет қаражатының жоспарлануы мен тиімділігіне мемлекеттік аудит</t>
  </si>
  <si>
    <t>"Шымкент қаласының Абай ауданы әкімінің аппараты" ММ</t>
  </si>
  <si>
    <t>"Шымкент қаласы бойынша мемлекеттік кірістер департаментінің Тұран ауданы бойынша мемлекеттік кірістер басқармасы" ММ</t>
  </si>
  <si>
    <t>"Шымкент қаласының Қаратау ауданы әкімінің аппараты" ММ</t>
  </si>
  <si>
    <t>III тоқсан              2026 жыл</t>
  </si>
  <si>
    <t>Республикалық маңызы бар қалалар, астана ауқымындағы төтенше жағдайлардың алдын-алу және оларды жою</t>
  </si>
  <si>
    <t>014</t>
  </si>
  <si>
    <t>Қала ауқымындағы төтенше жағдайлардың алдын-алу және оларды жоюға бөлінген бюджет қаражатының пайдалану тиімділігіне аудит жүргізу</t>
  </si>
  <si>
    <t>Мемлекеттік атаулы әлеуметтік көмек</t>
  </si>
  <si>
    <t>Тұрғын үйге көмек көрсету</t>
  </si>
  <si>
    <t>Жергілікті өкілді органдардың шешімі бойынша азаматтардың жекелеген санаттарына әлеуметтік көмек</t>
  </si>
  <si>
    <t>Мүгедектігі бар адамдарды әлеуметтік қолдау</t>
  </si>
  <si>
    <t>Мұқтаж мүгедектігі бар адамдарға әлеуметтік көмектің қосымша түрлері</t>
  </si>
  <si>
    <t>Үйден тәрбиеленіп оқытылатын мүгедектігі бар балаларды материалдық қамтамасыз ету</t>
  </si>
  <si>
    <t>Протездеу, протездік-ортопедиялық құралдармен қамтамасыз ету және оларды пайдалануға үйрету бойынша медициналық қызметтер көрсету</t>
  </si>
  <si>
    <t>Оңалтудың жеке бағдарламасына сәйкес мұқтаж мүгедектігі бар адамдарды мiндеттi гигиеналық құралдармен қамтамасыз ету, қозғалуға қиындығы бар бірінші топтағы мүгедектігі бар адамдарға жеке көмекшінің және есту бойынша мүгедектігі бар адамдарға қолмен көрсететiн тіл маманының қызметтерін ұсыну</t>
  </si>
  <si>
    <t>Жәрдемақыларды және басқа да әлеуметтік төлемдерді есептеу, төлеу мен жеткізу бойынша қызметтерге ақы төлеу</t>
  </si>
  <si>
    <t>Үкіметтік емес ұйымдарға мемлекеттік әлеуметтік тапсырысты орналастыру</t>
  </si>
  <si>
    <t>Кохлеарлық импланттарға дәлдеп сөйлеу процессорларын ауыстыру және келтіру бойынша қызмет көрсету</t>
  </si>
  <si>
    <t>Жастардың кәсіпкерлік бастамашылығына жәрдемдесу үшін бюджеттік кредиттер беру</t>
  </si>
  <si>
    <t>Елді мекендердегі көшелерді жарықтандыру</t>
  </si>
  <si>
    <t>Мүгедектігі бар адамды оңалтудың жеке бағдарламасына сәйкес мүгедектігі бар адамдардың және мүгедектігі бар балалардың санаторлық-курорттық емделуін қамтамасыз ету</t>
  </si>
  <si>
    <t>Мүгедектігі бар адамды оңалтудың жеке бағдарламасына сәйкес мүгедектігі бар адамдардың техникалық көмекші (орын толтырушы) құралдарымен және (немесе) арнаулы жүріп-тұру құралдарымен қамтамасыз ету</t>
  </si>
  <si>
    <t>Қазақстан Республикасында мүгедектігі бар адамдардың құқықтарын қамтамасыз етуге және өмір сүру сапасын жақсарту</t>
  </si>
  <si>
    <t>Сенім білдірілген агентке жастардың кәсіпкерлік бастамасына жәрдемдесу үшін бюджеттік кредиттер беру жөніндегі қызметтеріне ақы төлеу</t>
  </si>
  <si>
    <t xml:space="preserve">Шымкент қаласының Абай, Еңбекші аудандар әкімінің аппараттарына бюджет қаражаты мен активтерін  жоспарлау және пайдаланылу тиімділігіне мемлекеттік аудит жүргізу  </t>
  </si>
  <si>
    <t xml:space="preserve">Шымкент қаласының Тұран және Әл-Фараби аудандар әкімінің аппараттарына бюджет қаражаты мен активтерін  жоспарлау және пайдаланылу тиімділігіне мемлекеттік аудит жүргізу  </t>
  </si>
  <si>
    <t xml:space="preserve">Шымкент қаласының Қаратау аудан әкімінің аппаратын бюджет қаражаты мен активтерін  жоспарлау және пайдаланылу тиімділігіне мемлекеттік аудит жүргізу  </t>
  </si>
  <si>
    <r>
      <t xml:space="preserve">Аудиторлық іс-шара бойынша мерзімдер </t>
    </r>
    <r>
      <rPr>
        <i/>
        <sz val="28"/>
        <rFont val="Times New Roman"/>
        <family val="1"/>
        <charset val="204"/>
      </rPr>
      <t>(тоқсандарға бөле отырып көрсетіледі)</t>
    </r>
  </si>
  <si>
    <r>
      <t xml:space="preserve">Мемлекеттік аудитпен қамтылатын бюджет қаражатының және активтердің жоспарланған сомалары бойынша болжам, жылдар бөлінісінде (млн. теңге)                                                                                                                                                                                                                                                                                                   </t>
    </r>
    <r>
      <rPr>
        <i/>
        <sz val="28"/>
        <rFont val="Times New Roman"/>
        <family val="1"/>
        <charset val="204"/>
      </rPr>
      <t>(өзгерістер болған жағдайда түзетуге жатпайды)</t>
    </r>
  </si>
  <si>
    <t>І-тоқсан 2025 жыл</t>
  </si>
  <si>
    <t>І-IІ тоқсан 2025 жыл</t>
  </si>
  <si>
    <t>ІІ-тоқсан 2025 жыл</t>
  </si>
  <si>
    <t>Қатты пайдалы қазбаларды барлау және өндіру, кең таралған пайдалы қазбаларды өндіру бойынша мемлекеттік аудит жүргізу</t>
  </si>
  <si>
    <t xml:space="preserve">Сәйкестік аудиті </t>
  </si>
  <si>
    <t>IІ-ІІІ-тоқсан 2026 жыл</t>
  </si>
  <si>
    <t>ІІІ-тоқсан                               2026 жыл</t>
  </si>
  <si>
    <t>"Шымкент қаласының қалалық жайлы ортаны дамыту басқармасы" ММ</t>
  </si>
  <si>
    <t>Шымкент қаласы бойынша тексеру комиссиясының мемлекеттік аудит объектілерінің 2026 жылға арналған тізбесі</t>
  </si>
  <si>
    <t>Шымкент қаласы бойынша тексеру комиссиясы төрағасының  2025 жылғы                                                                «23» желтоқсандағы №96-н/қ бұйрығына                                                                                                                                                                                               1-қосымша</t>
  </si>
  <si>
    <t xml:space="preserve">  Тексеру комиссиясының мүшесі </t>
  </si>
  <si>
    <t xml:space="preserve">  Тексеру комиссиясының мүшесі  </t>
  </si>
  <si>
    <t>Тексеру комиссиясының мүшесі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</si>
</sst>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0.000"/>
    <numFmt numFmtId="166" formatCode="0.000"/>
    <numFmt numFmtId="167" formatCode="#,##0.0\ _₽"/>
    <numFmt numFmtId="168" formatCode="#,##0.00000"/>
    <numFmt numFmtId="169" formatCode="#,##0.0"/>
  </numFmts>
  <fonts count="18" x14ac:knownFonts="1">
    <font>
      <sz val="11"/>
      <color theme="1"/>
      <name val="Calibri"/>
      <family val="2"/>
      <scheme val="minor"/>
    </font>
    <font>
      <sz val="10"/>
      <name val="Arial Cyr"/>
      <charset val="204"/>
    </font>
    <font>
      <sz val="11"/>
      <color indexed="8"/>
      <name val="Calibri"/>
      <family val="2"/>
      <charset val="204"/>
    </font>
    <font>
      <sz val="11"/>
      <color theme="1"/>
      <name val="Calibri"/>
      <family val="2"/>
      <scheme val="minor"/>
    </font>
    <font>
      <sz val="11"/>
      <color theme="1"/>
      <name val="Calibri"/>
      <family val="2"/>
      <charset val="204"/>
      <scheme val="minor"/>
    </font>
    <font>
      <b/>
      <sz val="28"/>
      <name val="Times New Roman"/>
      <family val="1"/>
      <charset val="204"/>
    </font>
    <font>
      <i/>
      <sz val="28"/>
      <name val="Times New Roman"/>
      <family val="1"/>
      <charset val="204"/>
    </font>
    <font>
      <sz val="28"/>
      <name val="Times New Roman"/>
      <family val="1"/>
      <charset val="204"/>
    </font>
    <font>
      <sz val="28"/>
      <color theme="1"/>
      <name val="Times New Roman"/>
      <family val="1"/>
      <charset val="204"/>
    </font>
    <font>
      <sz val="28"/>
      <color rgb="FF000000"/>
      <name val="Times New Roman"/>
      <family val="1"/>
      <charset val="204"/>
    </font>
    <font>
      <sz val="28"/>
      <color indexed="8"/>
      <name val="Times New Roman"/>
      <family val="1"/>
      <charset val="204"/>
    </font>
    <font>
      <b/>
      <sz val="24"/>
      <name val="Times New Roman"/>
      <family val="1"/>
      <charset val="204"/>
    </font>
    <font>
      <b/>
      <sz val="24"/>
      <name val="Calibri"/>
      <family val="2"/>
      <charset val="204"/>
      <scheme val="minor"/>
    </font>
    <font>
      <sz val="24"/>
      <name val="Calibri"/>
      <family val="2"/>
      <charset val="204"/>
      <scheme val="minor"/>
    </font>
    <font>
      <sz val="24"/>
      <name val="Times New Roman"/>
      <family val="1"/>
      <charset val="204"/>
    </font>
    <font>
      <b/>
      <sz val="26"/>
      <name val="Times New Roman"/>
      <family val="1"/>
      <charset val="204"/>
    </font>
    <font>
      <sz val="24"/>
      <name val="Calibri"/>
      <family val="2"/>
      <scheme val="minor"/>
    </font>
    <font>
      <b/>
      <sz val="36"/>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2"/>
        <bgColor indexed="64"/>
      </patternFill>
    </fill>
    <fill>
      <patternFill patternType="solid">
        <fgColor theme="7"/>
        <bgColor indexed="64"/>
      </patternFill>
    </fill>
    <fill>
      <patternFill patternType="solid">
        <fgColor theme="5"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6">
    <xf numFmtId="0" fontId="0" fillId="0" borderId="0"/>
    <xf numFmtId="0" fontId="1" fillId="0" borderId="0"/>
    <xf numFmtId="0" fontId="1" fillId="0" borderId="0">
      <alignment horizontal="center"/>
    </xf>
    <xf numFmtId="0" fontId="4" fillId="0" borderId="0"/>
    <xf numFmtId="0" fontId="2" fillId="0" borderId="0"/>
    <xf numFmtId="164" fontId="3" fillId="0" borderId="0" applyFont="0" applyFill="0" applyBorder="0" applyAlignment="0" applyProtection="0"/>
  </cellStyleXfs>
  <cellXfs count="227">
    <xf numFmtId="0" fontId="0" fillId="0" borderId="0" xfId="0"/>
    <xf numFmtId="0" fontId="5" fillId="2" borderId="1" xfId="0" applyFont="1" applyFill="1" applyBorder="1" applyAlignment="1">
      <alignment horizontal="center" vertical="center" wrapText="1"/>
    </xf>
    <xf numFmtId="49" fontId="5" fillId="6" borderId="1" xfId="0" applyNumberFormat="1" applyFont="1" applyFill="1" applyBorder="1" applyAlignment="1">
      <alignment horizontal="center" vertical="center"/>
    </xf>
    <xf numFmtId="0" fontId="5" fillId="6" borderId="1" xfId="0" applyFont="1" applyFill="1" applyBorder="1" applyAlignment="1">
      <alignment horizontal="center" vertical="center" wrapText="1" shrinkToFit="1"/>
    </xf>
    <xf numFmtId="167" fontId="5" fillId="6" borderId="1" xfId="0" applyNumberFormat="1"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1" xfId="0" applyFont="1" applyFill="1" applyBorder="1" applyAlignment="1" applyProtection="1">
      <alignment horizontal="center" vertical="center" wrapText="1"/>
      <protection locked="0"/>
    </xf>
    <xf numFmtId="0" fontId="5" fillId="6" borderId="1" xfId="0" applyFont="1" applyFill="1" applyBorder="1" applyAlignment="1">
      <alignment horizontal="center" vertical="center"/>
    </xf>
    <xf numFmtId="49" fontId="5" fillId="6" borderId="1" xfId="0" applyNumberFormat="1" applyFont="1" applyFill="1" applyBorder="1" applyAlignment="1">
      <alignment vertical="center"/>
    </xf>
    <xf numFmtId="165" fontId="5" fillId="6" borderId="1" xfId="0" applyNumberFormat="1" applyFont="1" applyFill="1" applyBorder="1" applyAlignment="1">
      <alignment horizontal="center" vertical="center"/>
    </xf>
    <xf numFmtId="165" fontId="5" fillId="6" borderId="1" xfId="0" applyNumberFormat="1" applyFont="1" applyFill="1" applyBorder="1" applyAlignment="1">
      <alignment horizontal="center" vertical="center" wrapText="1"/>
    </xf>
    <xf numFmtId="166" fontId="5" fillId="6" borderId="1" xfId="0" applyNumberFormat="1" applyFont="1" applyFill="1" applyBorder="1" applyAlignment="1">
      <alignment horizontal="center" vertical="center" wrapText="1" shrinkToFit="1"/>
    </xf>
    <xf numFmtId="49"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wrapText="1" shrinkToFit="1"/>
    </xf>
    <xf numFmtId="165" fontId="5" fillId="2" borderId="0" xfId="0" applyNumberFormat="1" applyFont="1" applyFill="1"/>
    <xf numFmtId="0" fontId="5" fillId="2" borderId="0" xfId="0" applyFont="1" applyFill="1"/>
    <xf numFmtId="0" fontId="5" fillId="2" borderId="0" xfId="0" applyFont="1" applyFill="1" applyBorder="1"/>
    <xf numFmtId="49" fontId="5" fillId="6" borderId="1" xfId="0" applyNumberFormat="1" applyFont="1" applyFill="1" applyBorder="1" applyAlignment="1">
      <alignment horizontal="center" vertical="center" wrapText="1"/>
    </xf>
    <xf numFmtId="165" fontId="5" fillId="6" borderId="1" xfId="0" applyNumberFormat="1" applyFont="1" applyFill="1" applyBorder="1" applyAlignment="1" applyProtection="1">
      <alignment horizontal="center" vertical="center" wrapText="1"/>
      <protection locked="0"/>
    </xf>
    <xf numFmtId="165" fontId="5" fillId="6" borderId="0" xfId="0" applyNumberFormat="1" applyFont="1" applyFill="1"/>
    <xf numFmtId="166" fontId="5" fillId="6" borderId="0" xfId="0" applyNumberFormat="1" applyFont="1" applyFill="1"/>
    <xf numFmtId="166" fontId="5" fillId="6" borderId="0" xfId="0" applyNumberFormat="1" applyFont="1" applyFill="1" applyBorder="1"/>
    <xf numFmtId="0" fontId="5" fillId="6" borderId="0" xfId="0" applyFont="1" applyFill="1" applyBorder="1"/>
    <xf numFmtId="0" fontId="5" fillId="6" borderId="0" xfId="0" applyFont="1" applyFill="1"/>
    <xf numFmtId="0" fontId="7" fillId="0" borderId="0" xfId="0" applyFont="1"/>
    <xf numFmtId="0" fontId="7" fillId="0" borderId="0" xfId="0" applyFont="1" applyBorder="1"/>
    <xf numFmtId="0" fontId="7" fillId="5" borderId="0" xfId="0" applyFont="1" applyFill="1"/>
    <xf numFmtId="165" fontId="7" fillId="5" borderId="0" xfId="0" applyNumberFormat="1" applyFont="1" applyFill="1"/>
    <xf numFmtId="0" fontId="7" fillId="5" borderId="0" xfId="0" applyFont="1" applyFill="1" applyBorder="1"/>
    <xf numFmtId="0" fontId="5" fillId="6" borderId="1" xfId="0" applyNumberFormat="1" applyFont="1" applyFill="1" applyBorder="1" applyAlignment="1">
      <alignment horizontal="center" vertical="center"/>
    </xf>
    <xf numFmtId="49" fontId="5" fillId="6" borderId="1" xfId="0" applyNumberFormat="1" applyFont="1" applyFill="1" applyBorder="1"/>
    <xf numFmtId="165" fontId="5" fillId="6" borderId="1" xfId="0" applyNumberFormat="1" applyFont="1" applyFill="1" applyBorder="1" applyAlignment="1">
      <alignment horizontal="center" vertical="center" wrapText="1" shrinkToFit="1"/>
    </xf>
    <xf numFmtId="165" fontId="5" fillId="0" borderId="0" xfId="0" applyNumberFormat="1" applyFont="1" applyFill="1"/>
    <xf numFmtId="0" fontId="5" fillId="0" borderId="0" xfId="0" applyFont="1" applyFill="1"/>
    <xf numFmtId="0" fontId="5" fillId="0" borderId="0" xfId="0" applyFont="1" applyFill="1" applyBorder="1"/>
    <xf numFmtId="165" fontId="5" fillId="3" borderId="0" xfId="0" applyNumberFormat="1" applyFont="1" applyFill="1"/>
    <xf numFmtId="0" fontId="5" fillId="3" borderId="0" xfId="0" applyFont="1" applyFill="1"/>
    <xf numFmtId="0" fontId="5" fillId="3" borderId="0" xfId="0" applyFont="1" applyFill="1" applyBorder="1"/>
    <xf numFmtId="49" fontId="5" fillId="6" borderId="1" xfId="3" applyNumberFormat="1" applyFont="1" applyFill="1" applyBorder="1" applyAlignment="1" applyProtection="1">
      <alignment horizontal="center" vertical="center" wrapText="1" shrinkToFit="1"/>
    </xf>
    <xf numFmtId="49" fontId="7" fillId="0" borderId="1" xfId="0" applyNumberFormat="1" applyFont="1" applyFill="1" applyBorder="1" applyAlignment="1">
      <alignment horizontal="center" vertical="center"/>
    </xf>
    <xf numFmtId="0" fontId="7" fillId="2"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49" fontId="7" fillId="0" borderId="1" xfId="3" applyNumberFormat="1" applyFont="1" applyFill="1" applyBorder="1" applyAlignment="1" applyProtection="1">
      <alignment horizontal="center" vertical="center" wrapText="1" shrinkToFit="1"/>
    </xf>
    <xf numFmtId="0" fontId="7" fillId="2" borderId="1" xfId="0"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shrinkToFit="1"/>
    </xf>
    <xf numFmtId="165" fontId="7" fillId="4" borderId="0" xfId="0" applyNumberFormat="1" applyFont="1" applyFill="1"/>
    <xf numFmtId="166" fontId="7" fillId="4" borderId="0" xfId="0" applyNumberFormat="1" applyFont="1" applyFill="1"/>
    <xf numFmtId="166" fontId="7" fillId="4" borderId="0" xfId="0" applyNumberFormat="1" applyFont="1" applyFill="1" applyBorder="1"/>
    <xf numFmtId="0" fontId="7" fillId="4" borderId="0" xfId="0" applyFont="1" applyFill="1" applyBorder="1"/>
    <xf numFmtId="0" fontId="7" fillId="4" borderId="0" xfId="0" applyFont="1" applyFill="1"/>
    <xf numFmtId="0" fontId="7" fillId="0" borderId="1" xfId="0" applyFont="1" applyFill="1" applyBorder="1" applyAlignment="1">
      <alignment wrapText="1"/>
    </xf>
    <xf numFmtId="49" fontId="7" fillId="2" borderId="1" xfId="0" applyNumberFormat="1" applyFont="1" applyFill="1" applyBorder="1" applyAlignment="1">
      <alignment horizontal="center" vertical="center" wrapText="1"/>
    </xf>
    <xf numFmtId="0" fontId="8" fillId="0" borderId="1" xfId="0" applyFont="1" applyBorder="1" applyAlignment="1">
      <alignment horizontal="center"/>
    </xf>
    <xf numFmtId="169" fontId="7" fillId="2" borderId="1" xfId="0" applyNumberFormat="1" applyFont="1" applyFill="1" applyBorder="1" applyAlignment="1">
      <alignment horizontal="center" vertical="center" wrapText="1"/>
    </xf>
    <xf numFmtId="169" fontId="5" fillId="2" borderId="1" xfId="0" applyNumberFormat="1" applyFont="1" applyFill="1" applyBorder="1" applyAlignment="1">
      <alignment horizontal="center" vertical="center" wrapText="1"/>
    </xf>
    <xf numFmtId="169" fontId="7" fillId="2" borderId="1" xfId="0" applyNumberFormat="1" applyFont="1" applyFill="1" applyBorder="1" applyAlignment="1">
      <alignment horizontal="center" vertical="center"/>
    </xf>
    <xf numFmtId="169" fontId="5" fillId="2" borderId="1" xfId="0" applyNumberFormat="1" applyFont="1" applyFill="1" applyBorder="1" applyAlignment="1">
      <alignment horizontal="center" vertical="center"/>
    </xf>
    <xf numFmtId="0" fontId="7" fillId="0" borderId="1" xfId="0" applyFont="1" applyBorder="1" applyAlignment="1">
      <alignment horizontal="center" vertical="center"/>
    </xf>
    <xf numFmtId="169"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169" fontId="5"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10" fillId="0" borderId="1" xfId="0" applyNumberFormat="1" applyFont="1" applyFill="1" applyBorder="1" applyAlignment="1">
      <alignment horizontal="left" vertical="center" wrapText="1"/>
    </xf>
    <xf numFmtId="169" fontId="7" fillId="0" borderId="1" xfId="5" applyNumberFormat="1" applyFont="1" applyBorder="1" applyAlignment="1">
      <alignment horizontal="center" vertical="center"/>
    </xf>
    <xf numFmtId="0" fontId="7" fillId="0" borderId="1" xfId="0" applyFont="1" applyBorder="1" applyAlignment="1">
      <alignment horizontal="center" wrapText="1"/>
    </xf>
    <xf numFmtId="0" fontId="7" fillId="3" borderId="7" xfId="0" applyFont="1" applyFill="1" applyBorder="1" applyAlignment="1">
      <alignment vertical="center" wrapText="1" shrinkToFit="1"/>
    </xf>
    <xf numFmtId="165" fontId="7" fillId="0" borderId="0" xfId="0" applyNumberFormat="1" applyFont="1" applyFill="1"/>
    <xf numFmtId="166" fontId="7" fillId="0" borderId="0" xfId="0" applyNumberFormat="1" applyFont="1" applyFill="1"/>
    <xf numFmtId="166" fontId="7" fillId="0" borderId="0" xfId="0" applyNumberFormat="1" applyFont="1" applyFill="1" applyBorder="1"/>
    <xf numFmtId="0" fontId="7" fillId="0" borderId="0" xfId="0" applyFont="1" applyFill="1" applyBorder="1"/>
    <xf numFmtId="0" fontId="7" fillId="0" borderId="0" xfId="0" applyFont="1" applyFill="1"/>
    <xf numFmtId="165" fontId="7" fillId="6" borderId="0" xfId="0" applyNumberFormat="1" applyFont="1" applyFill="1"/>
    <xf numFmtId="166" fontId="7" fillId="6" borderId="0" xfId="0" applyNumberFormat="1" applyFont="1" applyFill="1"/>
    <xf numFmtId="166" fontId="7" fillId="6" borderId="0" xfId="0" applyNumberFormat="1" applyFont="1" applyFill="1" applyBorder="1"/>
    <xf numFmtId="0" fontId="7" fillId="6" borderId="0" xfId="0" applyFont="1" applyFill="1" applyBorder="1"/>
    <xf numFmtId="0" fontId="7" fillId="6" borderId="0" xfId="0" applyFont="1" applyFill="1"/>
    <xf numFmtId="49"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165" fontId="5" fillId="0" borderId="1" xfId="0" applyNumberFormat="1" applyFont="1" applyFill="1" applyBorder="1"/>
    <xf numFmtId="49" fontId="7"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165" fontId="7" fillId="0" borderId="1" xfId="0" applyNumberFormat="1" applyFont="1" applyFill="1" applyBorder="1"/>
    <xf numFmtId="165" fontId="5"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xf numFmtId="165" fontId="7" fillId="0" borderId="1" xfId="0" applyNumberFormat="1" applyFont="1" applyFill="1" applyBorder="1" applyAlignment="1">
      <alignment horizontal="center" vertical="center"/>
    </xf>
    <xf numFmtId="165" fontId="7" fillId="0" borderId="1" xfId="0" applyNumberFormat="1" applyFont="1" applyFill="1" applyBorder="1" applyAlignment="1">
      <alignment horizontal="center"/>
    </xf>
    <xf numFmtId="0" fontId="5" fillId="0" borderId="1" xfId="0" applyFont="1" applyFill="1" applyBorder="1"/>
    <xf numFmtId="49" fontId="7"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shrinkToFit="1"/>
    </xf>
    <xf numFmtId="0" fontId="7" fillId="0" borderId="2" xfId="0" applyFont="1" applyBorder="1"/>
    <xf numFmtId="165" fontId="7" fillId="2" borderId="1" xfId="0" applyNumberFormat="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65" fontId="7" fillId="2" borderId="0" xfId="0" applyNumberFormat="1" applyFont="1" applyFill="1"/>
    <xf numFmtId="166" fontId="7" fillId="2" borderId="0" xfId="0" applyNumberFormat="1" applyFont="1" applyFill="1"/>
    <xf numFmtId="166" fontId="7" fillId="2" borderId="0" xfId="0" applyNumberFormat="1" applyFont="1" applyFill="1" applyBorder="1"/>
    <xf numFmtId="0" fontId="7" fillId="2" borderId="0" xfId="0" applyFont="1" applyFill="1" applyBorder="1"/>
    <xf numFmtId="0" fontId="7" fillId="2" borderId="0" xfId="0" applyFont="1" applyFill="1"/>
    <xf numFmtId="3" fontId="5" fillId="7" borderId="1" xfId="0" applyNumberFormat="1" applyFont="1" applyFill="1" applyBorder="1" applyAlignment="1">
      <alignment horizontal="center" vertical="center" wrapText="1"/>
    </xf>
    <xf numFmtId="165" fontId="5" fillId="7" borderId="1" xfId="0" applyNumberFormat="1" applyFont="1" applyFill="1" applyBorder="1" applyAlignment="1">
      <alignment horizontal="center" vertical="center" wrapText="1"/>
    </xf>
    <xf numFmtId="165" fontId="5" fillId="7" borderId="0" xfId="0" applyNumberFormat="1" applyFont="1" applyFill="1"/>
    <xf numFmtId="168" fontId="5" fillId="7" borderId="0" xfId="0" applyNumberFormat="1" applyFont="1" applyFill="1"/>
    <xf numFmtId="166" fontId="5" fillId="7" borderId="0" xfId="0" applyNumberFormat="1" applyFont="1" applyFill="1"/>
    <xf numFmtId="166" fontId="5" fillId="7" borderId="0" xfId="0" applyNumberFormat="1" applyFont="1" applyFill="1" applyBorder="1"/>
    <xf numFmtId="0" fontId="5" fillId="7" borderId="0" xfId="0" applyFont="1" applyFill="1" applyBorder="1"/>
    <xf numFmtId="0" fontId="5" fillId="7" borderId="0" xfId="0" applyFont="1" applyFill="1"/>
    <xf numFmtId="0" fontId="7" fillId="5" borderId="0" xfId="0" applyFont="1" applyFill="1" applyBorder="1" applyAlignment="1">
      <alignment vertical="center" wrapText="1"/>
    </xf>
    <xf numFmtId="0" fontId="7" fillId="5" borderId="3" xfId="0" applyFont="1" applyFill="1" applyBorder="1" applyAlignment="1">
      <alignment vertical="center" wrapText="1"/>
    </xf>
    <xf numFmtId="0" fontId="7" fillId="2" borderId="1" xfId="0" applyFont="1" applyFill="1" applyBorder="1" applyAlignment="1">
      <alignment horizontal="center" vertical="center"/>
    </xf>
    <xf numFmtId="0" fontId="5" fillId="0" borderId="0" xfId="0" applyFont="1"/>
    <xf numFmtId="0" fontId="5" fillId="0" borderId="0" xfId="0" applyFont="1" applyBorder="1"/>
    <xf numFmtId="49" fontId="7" fillId="0" borderId="1" xfId="0" applyNumberFormat="1" applyFont="1" applyBorder="1" applyAlignment="1">
      <alignment horizontal="center" vertical="center"/>
    </xf>
    <xf numFmtId="165" fontId="7" fillId="2" borderId="1" xfId="0" applyNumberFormat="1" applyFont="1" applyFill="1" applyBorder="1" applyAlignment="1">
      <alignment horizontal="center" vertical="center" wrapText="1" shrinkToFit="1"/>
    </xf>
    <xf numFmtId="165" fontId="7" fillId="2" borderId="0" xfId="0" applyNumberFormat="1" applyFont="1" applyFill="1" applyAlignment="1">
      <alignment horizontal="center"/>
    </xf>
    <xf numFmtId="166" fontId="7" fillId="2" borderId="0" xfId="0" applyNumberFormat="1" applyFont="1" applyFill="1" applyAlignment="1">
      <alignment horizontal="center"/>
    </xf>
    <xf numFmtId="166" fontId="7" fillId="2" borderId="0" xfId="0" applyNumberFormat="1" applyFont="1" applyFill="1" applyBorder="1" applyAlignment="1">
      <alignment horizontal="center"/>
    </xf>
    <xf numFmtId="0" fontId="7" fillId="2" borderId="0" xfId="0" applyFont="1" applyFill="1" applyBorder="1" applyAlignment="1">
      <alignment horizontal="center"/>
    </xf>
    <xf numFmtId="0" fontId="7" fillId="2" borderId="0" xfId="0" applyFont="1" applyFill="1" applyAlignment="1">
      <alignment horizontal="center"/>
    </xf>
    <xf numFmtId="1" fontId="7" fillId="0" borderId="1" xfId="2"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1" xfId="0" applyFont="1" applyFill="1" applyBorder="1" applyAlignment="1">
      <alignment vertical="center" wrapText="1"/>
    </xf>
    <xf numFmtId="165" fontId="7" fillId="3" borderId="0" xfId="0" applyNumberFormat="1" applyFont="1" applyFill="1"/>
    <xf numFmtId="0" fontId="7" fillId="3" borderId="0" xfId="0" applyFont="1" applyFill="1"/>
    <xf numFmtId="0" fontId="7" fillId="3" borderId="0" xfId="0" applyFont="1" applyFill="1" applyBorder="1"/>
    <xf numFmtId="0" fontId="5" fillId="6" borderId="1" xfId="0" applyFont="1" applyFill="1" applyBorder="1" applyAlignment="1">
      <alignment vertical="center" wrapText="1"/>
    </xf>
    <xf numFmtId="3" fontId="5" fillId="6" borderId="1" xfId="0" applyNumberFormat="1" applyFont="1" applyFill="1" applyBorder="1" applyAlignment="1">
      <alignment horizontal="center" vertical="center" wrapText="1"/>
    </xf>
    <xf numFmtId="49" fontId="5" fillId="6" borderId="1" xfId="0" applyNumberFormat="1" applyFont="1" applyFill="1" applyBorder="1" applyAlignment="1">
      <alignment horizontal="center" vertical="center" wrapText="1" shrinkToFit="1"/>
    </xf>
    <xf numFmtId="0" fontId="7" fillId="2" borderId="1" xfId="0" applyFont="1" applyFill="1" applyBorder="1" applyAlignment="1">
      <alignment vertical="center" wrapText="1"/>
    </xf>
    <xf numFmtId="167" fontId="7" fillId="2" borderId="1"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165" fontId="6" fillId="2" borderId="1" xfId="0" applyNumberFormat="1" applyFont="1" applyFill="1" applyBorder="1" applyAlignment="1">
      <alignment horizontal="center" vertical="center"/>
    </xf>
    <xf numFmtId="165" fontId="6" fillId="2" borderId="1" xfId="0" applyNumberFormat="1"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165" fontId="7" fillId="0" borderId="1" xfId="0" applyNumberFormat="1" applyFont="1" applyFill="1" applyBorder="1" applyAlignment="1" applyProtection="1">
      <alignment horizontal="center" vertical="center" wrapText="1"/>
      <protection locked="0"/>
    </xf>
    <xf numFmtId="165" fontId="7" fillId="0" borderId="0" xfId="0" applyNumberFormat="1" applyFont="1"/>
    <xf numFmtId="0" fontId="7" fillId="0" borderId="1" xfId="0" applyFont="1" applyFill="1" applyBorder="1" applyAlignment="1" applyProtection="1">
      <alignment horizontal="center" vertical="center" wrapText="1"/>
      <protection locked="0"/>
    </xf>
    <xf numFmtId="166" fontId="5" fillId="6" borderId="1" xfId="0" applyNumberFormat="1" applyFont="1" applyFill="1" applyBorder="1" applyAlignment="1">
      <alignment horizontal="center" vertical="center" wrapText="1"/>
    </xf>
    <xf numFmtId="0" fontId="5" fillId="6" borderId="1" xfId="0" applyFont="1" applyFill="1" applyBorder="1" applyAlignment="1">
      <alignment wrapText="1"/>
    </xf>
    <xf numFmtId="49" fontId="7" fillId="2" borderId="1" xfId="0" applyNumberFormat="1" applyFont="1" applyFill="1" applyBorder="1" applyAlignment="1">
      <alignment horizontal="center" vertical="center"/>
    </xf>
    <xf numFmtId="165" fontId="7" fillId="2" borderId="1" xfId="0" applyNumberFormat="1" applyFont="1" applyFill="1" applyBorder="1" applyAlignment="1" applyProtection="1">
      <alignment horizontal="center" vertical="center" wrapText="1"/>
      <protection locked="0"/>
    </xf>
    <xf numFmtId="3" fontId="7" fillId="2" borderId="0"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0" xfId="0" applyFont="1" applyFill="1" applyBorder="1" applyAlignment="1">
      <alignment vertical="center" wrapText="1"/>
    </xf>
    <xf numFmtId="167" fontId="7" fillId="2" borderId="0" xfId="0" applyNumberFormat="1" applyFont="1" applyFill="1" applyBorder="1" applyAlignment="1">
      <alignment horizontal="center" vertical="center"/>
    </xf>
    <xf numFmtId="3" fontId="5" fillId="2" borderId="0" xfId="0" applyNumberFormat="1" applyFont="1" applyFill="1" applyBorder="1" applyAlignment="1">
      <alignment horizontal="center" vertical="center" wrapText="1"/>
    </xf>
    <xf numFmtId="49" fontId="7" fillId="2" borderId="0" xfId="0" applyNumberFormat="1" applyFont="1" applyFill="1" applyBorder="1" applyAlignment="1">
      <alignment horizontal="center" vertical="center" wrapText="1"/>
    </xf>
    <xf numFmtId="165" fontId="5" fillId="2" borderId="0" xfId="0" applyNumberFormat="1" applyFont="1" applyFill="1" applyBorder="1" applyAlignment="1">
      <alignment horizontal="center" vertical="center" wrapText="1"/>
    </xf>
    <xf numFmtId="165" fontId="5" fillId="2" borderId="0" xfId="0" applyNumberFormat="1" applyFont="1" applyFill="1" applyBorder="1" applyAlignment="1">
      <alignment horizontal="center" vertical="center" wrapText="1" shrinkToFit="1"/>
    </xf>
    <xf numFmtId="165" fontId="7" fillId="2" borderId="0" xfId="0" applyNumberFormat="1" applyFont="1" applyFill="1" applyBorder="1"/>
    <xf numFmtId="49" fontId="7" fillId="0" borderId="0" xfId="0" applyNumberFormat="1" applyFont="1" applyBorder="1" applyAlignment="1">
      <alignment horizontal="center" vertical="center"/>
    </xf>
    <xf numFmtId="0" fontId="7" fillId="0" borderId="0" xfId="0" applyFont="1" applyBorder="1" applyAlignment="1">
      <alignment horizontal="center" wrapText="1"/>
    </xf>
    <xf numFmtId="0" fontId="7" fillId="0" borderId="0" xfId="0" applyFont="1" applyBorder="1" applyAlignment="1">
      <alignment horizontal="center"/>
    </xf>
    <xf numFmtId="0" fontId="7" fillId="0" borderId="0" xfId="0" applyFont="1" applyBorder="1" applyAlignment="1">
      <alignment horizontal="center" vertical="center"/>
    </xf>
    <xf numFmtId="49" fontId="7" fillId="0" borderId="0" xfId="0" applyNumberFormat="1" applyFont="1" applyBorder="1" applyAlignment="1">
      <alignment vertical="center"/>
    </xf>
    <xf numFmtId="165" fontId="7" fillId="0" borderId="0" xfId="0" applyNumberFormat="1" applyFont="1" applyBorder="1" applyAlignment="1">
      <alignment horizontal="center" vertical="center"/>
    </xf>
    <xf numFmtId="165" fontId="7" fillId="0" borderId="0" xfId="0" applyNumberFormat="1" applyFont="1" applyBorder="1" applyAlignment="1">
      <alignment horizontal="center" vertical="center" wrapText="1"/>
    </xf>
    <xf numFmtId="49" fontId="7" fillId="0" borderId="0" xfId="0" applyNumberFormat="1" applyFont="1" applyAlignment="1">
      <alignment horizontal="center" vertical="center"/>
    </xf>
    <xf numFmtId="0" fontId="7" fillId="0" borderId="0" xfId="0" applyFont="1" applyAlignment="1">
      <alignment horizontal="center" wrapText="1"/>
    </xf>
    <xf numFmtId="0" fontId="7" fillId="0" borderId="0" xfId="0" applyFont="1" applyAlignment="1">
      <alignment horizontal="center"/>
    </xf>
    <xf numFmtId="0" fontId="7" fillId="0" borderId="0" xfId="0" applyFont="1" applyAlignment="1">
      <alignment horizontal="center" vertical="center"/>
    </xf>
    <xf numFmtId="49" fontId="7" fillId="0" borderId="0" xfId="0" applyNumberFormat="1" applyFont="1" applyAlignment="1">
      <alignment vertical="center"/>
    </xf>
    <xf numFmtId="165" fontId="7" fillId="0" borderId="0" xfId="0" applyNumberFormat="1" applyFont="1" applyAlignment="1">
      <alignment horizontal="center" vertical="center"/>
    </xf>
    <xf numFmtId="165" fontId="7" fillId="0" borderId="1" xfId="0" applyNumberFormat="1" applyFont="1" applyBorder="1" applyAlignment="1">
      <alignment horizontal="center" vertical="center"/>
    </xf>
    <xf numFmtId="49" fontId="11" fillId="0" borderId="0" xfId="0" applyNumberFormat="1" applyFont="1" applyAlignment="1">
      <alignment horizontal="center" vertical="center"/>
    </xf>
    <xf numFmtId="0" fontId="12" fillId="0" borderId="0" xfId="0" applyFont="1"/>
    <xf numFmtId="0" fontId="13" fillId="0" borderId="0" xfId="0" applyFont="1" applyAlignment="1">
      <alignment horizontal="center"/>
    </xf>
    <xf numFmtId="0" fontId="13" fillId="0" borderId="0" xfId="0" applyFont="1"/>
    <xf numFmtId="0" fontId="14" fillId="0" borderId="0" xfId="0" applyFont="1" applyAlignment="1">
      <alignment horizontal="center"/>
    </xf>
    <xf numFmtId="0" fontId="13" fillId="0" borderId="0" xfId="0" applyFont="1" applyAlignment="1">
      <alignment horizontal="center" vertical="center"/>
    </xf>
    <xf numFmtId="49" fontId="13" fillId="0" borderId="0" xfId="0" applyNumberFormat="1" applyFont="1" applyAlignment="1">
      <alignment vertical="center"/>
    </xf>
    <xf numFmtId="0" fontId="13" fillId="0" borderId="0" xfId="0" applyFont="1" applyAlignment="1">
      <alignment vertical="center"/>
    </xf>
    <xf numFmtId="165" fontId="13" fillId="0" borderId="0" xfId="0" applyNumberFormat="1" applyFont="1" applyAlignment="1">
      <alignment vertical="center"/>
    </xf>
    <xf numFmtId="165" fontId="13" fillId="0" borderId="0" xfId="0" applyNumberFormat="1" applyFont="1" applyBorder="1" applyAlignment="1">
      <alignment vertical="center"/>
    </xf>
    <xf numFmtId="165" fontId="14" fillId="0" borderId="0" xfId="0" applyNumberFormat="1" applyFont="1" applyAlignment="1">
      <alignment vertical="center"/>
    </xf>
    <xf numFmtId="0" fontId="14" fillId="2" borderId="0" xfId="1" applyNumberFormat="1" applyFont="1" applyFill="1" applyBorder="1" applyAlignment="1" applyProtection="1">
      <alignment vertical="center" wrapText="1"/>
    </xf>
    <xf numFmtId="0" fontId="14" fillId="2" borderId="0" xfId="1" applyNumberFormat="1" applyFont="1" applyFill="1" applyBorder="1" applyAlignment="1" applyProtection="1">
      <alignment horizontal="left" vertical="center" wrapText="1"/>
    </xf>
    <xf numFmtId="0" fontId="11" fillId="2" borderId="0" xfId="0" applyFont="1" applyFill="1" applyAlignment="1">
      <alignment horizontal="center" vertical="center"/>
    </xf>
    <xf numFmtId="0" fontId="14" fillId="2" borderId="0" xfId="0" applyFont="1" applyFill="1" applyAlignment="1">
      <alignment horizontal="center" vertical="center"/>
    </xf>
    <xf numFmtId="0" fontId="16" fillId="0" borderId="0" xfId="0" applyFont="1"/>
    <xf numFmtId="0" fontId="7" fillId="0" borderId="0" xfId="0" applyFont="1" applyAlignment="1">
      <alignment vertical="center"/>
    </xf>
    <xf numFmtId="0" fontId="7" fillId="0" borderId="0" xfId="0" applyFont="1" applyBorder="1" applyAlignment="1">
      <alignment vertical="center"/>
    </xf>
    <xf numFmtId="0" fontId="15" fillId="2" borderId="0" xfId="1" applyNumberFormat="1" applyFont="1" applyFill="1" applyBorder="1" applyAlignment="1" applyProtection="1">
      <alignment vertical="center" wrapText="1"/>
    </xf>
    <xf numFmtId="165" fontId="7" fillId="0" borderId="9" xfId="0" applyNumberFormat="1" applyFont="1" applyBorder="1" applyAlignment="1">
      <alignment horizontal="center" vertical="center"/>
    </xf>
    <xf numFmtId="0" fontId="17" fillId="2" borderId="0" xfId="0" applyFont="1" applyFill="1" applyBorder="1" applyAlignment="1">
      <alignment horizontal="center" vertical="center" wrapText="1"/>
    </xf>
    <xf numFmtId="0" fontId="15" fillId="2" borderId="0" xfId="1" applyNumberFormat="1" applyFont="1" applyFill="1" applyBorder="1" applyAlignment="1" applyProtection="1">
      <alignment horizontal="center" vertical="center" wrapText="1"/>
    </xf>
    <xf numFmtId="0" fontId="7" fillId="2" borderId="4" xfId="0" applyNumberFormat="1" applyFont="1" applyFill="1" applyBorder="1" applyAlignment="1">
      <alignment horizontal="center" vertical="center"/>
    </xf>
    <xf numFmtId="0" fontId="7" fillId="2" borderId="8"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165" fontId="5" fillId="2" borderId="4" xfId="0" applyNumberFormat="1" applyFont="1" applyFill="1" applyBorder="1" applyAlignment="1">
      <alignment horizontal="center" vertical="center" wrapText="1"/>
    </xf>
    <xf numFmtId="165" fontId="5" fillId="2" borderId="5"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2" xfId="0" applyFont="1" applyFill="1" applyBorder="1" applyAlignment="1">
      <alignment horizontal="center" vertical="center" wrapText="1" shrinkToFit="1"/>
    </xf>
    <xf numFmtId="0" fontId="5" fillId="3" borderId="7" xfId="0" applyFont="1" applyFill="1" applyBorder="1" applyAlignment="1">
      <alignment horizontal="center" vertical="center" wrapText="1" shrinkToFit="1"/>
    </xf>
    <xf numFmtId="49"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shrinkToFit="1"/>
    </xf>
    <xf numFmtId="0" fontId="7" fillId="2" borderId="1" xfId="0" applyNumberFormat="1" applyFont="1" applyFill="1" applyBorder="1" applyAlignment="1">
      <alignment horizontal="center" vertical="center"/>
    </xf>
    <xf numFmtId="165" fontId="5" fillId="0" borderId="4" xfId="0" applyNumberFormat="1" applyFont="1" applyFill="1" applyBorder="1" applyAlignment="1">
      <alignment horizontal="center" vertical="center" wrapText="1"/>
    </xf>
    <xf numFmtId="165" fontId="5" fillId="0" borderId="5"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5" xfId="0" applyFont="1" applyFill="1" applyBorder="1" applyAlignment="1">
      <alignment horizontal="center" vertical="center" wrapText="1"/>
    </xf>
    <xf numFmtId="49" fontId="7" fillId="2" borderId="1" xfId="3" applyNumberFormat="1" applyFont="1" applyFill="1" applyBorder="1" applyAlignment="1" applyProtection="1">
      <alignment horizontal="center" vertical="center" wrapText="1" shrinkToFit="1"/>
    </xf>
    <xf numFmtId="0" fontId="7"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3" fontId="5" fillId="8" borderId="1" xfId="0" applyNumberFormat="1" applyFont="1" applyFill="1" applyBorder="1" applyAlignment="1">
      <alignment horizontal="center" vertical="center" wrapText="1"/>
    </xf>
    <xf numFmtId="165" fontId="5" fillId="8" borderId="1" xfId="0" applyNumberFormat="1" applyFont="1" applyFill="1" applyBorder="1" applyAlignment="1">
      <alignment horizontal="center" vertical="center" wrapText="1"/>
    </xf>
    <xf numFmtId="165" fontId="5" fillId="8" borderId="0" xfId="0" applyNumberFormat="1" applyFont="1" applyFill="1"/>
    <xf numFmtId="166" fontId="5" fillId="8" borderId="0" xfId="0" applyNumberFormat="1" applyFont="1" applyFill="1"/>
    <xf numFmtId="166" fontId="5" fillId="8" borderId="0" xfId="0" applyNumberFormat="1" applyFont="1" applyFill="1" applyBorder="1"/>
    <xf numFmtId="0" fontId="5" fillId="8" borderId="0" xfId="0" applyFont="1" applyFill="1" applyBorder="1"/>
    <xf numFmtId="0" fontId="5" fillId="8" borderId="0" xfId="0" applyFont="1" applyFill="1"/>
  </cellXfs>
  <cellStyles count="6">
    <cellStyle name="Обычный" xfId="0" builtinId="0"/>
    <cellStyle name="Обычный 11" xfId="1"/>
    <cellStyle name="Обычный 2 2" xfId="2"/>
    <cellStyle name="Обычный 31" xfId="3"/>
    <cellStyle name="Обычный 8" xfId="4"/>
    <cellStyle name="Финансовый" xfId="5"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371"/>
  <sheetViews>
    <sheetView tabSelected="1" view="pageBreakPreview" topLeftCell="J19" zoomScale="40" zoomScaleNormal="70" zoomScaleSheetLayoutView="40" workbookViewId="0">
      <selection activeCell="W27" sqref="W27"/>
    </sheetView>
  </sheetViews>
  <sheetFormatPr defaultRowHeight="35.25" x14ac:dyDescent="0.5"/>
  <cols>
    <col min="1" max="1" width="16" style="167" customWidth="1"/>
    <col min="2" max="2" width="121.42578125" style="168" customWidth="1"/>
    <col min="3" max="3" width="42.140625" style="169" customWidth="1"/>
    <col min="4" max="4" width="32.5703125" style="25" customWidth="1"/>
    <col min="5" max="5" width="143.140625" style="170" customWidth="1"/>
    <col min="6" max="6" width="31" style="25" customWidth="1"/>
    <col min="7" max="7" width="33.140625" style="25" customWidth="1"/>
    <col min="8" max="8" width="35" style="25" customWidth="1"/>
    <col min="9" max="9" width="23.28515625" style="170" customWidth="1"/>
    <col min="10" max="10" width="23.85546875" style="170" customWidth="1"/>
    <col min="11" max="11" width="28" style="171" customWidth="1"/>
    <col min="12" max="12" width="108.140625" style="170" customWidth="1"/>
    <col min="13" max="13" width="34.28515625" style="172" customWidth="1"/>
    <col min="14" max="14" width="28.28515625" style="173" customWidth="1"/>
    <col min="15" max="15" width="35.140625" style="172" customWidth="1"/>
    <col min="16" max="16" width="41.42578125" style="172" customWidth="1"/>
    <col min="17" max="17" width="39.85546875" style="172" customWidth="1"/>
    <col min="18" max="18" width="37.5703125" style="172" customWidth="1"/>
    <col min="19" max="19" width="31.42578125" style="172" customWidth="1"/>
    <col min="20" max="20" width="48" style="172" customWidth="1"/>
    <col min="21" max="21" width="49.28515625" style="170" customWidth="1"/>
    <col min="22" max="22" width="26.28515625" style="25" customWidth="1"/>
    <col min="23" max="23" width="26.28515625" style="25" bestFit="1" customWidth="1"/>
    <col min="24" max="24" width="25.85546875" style="25" bestFit="1" customWidth="1"/>
    <col min="25" max="25" width="20.85546875" style="25" bestFit="1" customWidth="1"/>
    <col min="26" max="29" width="10.42578125" style="25" bestFit="1" customWidth="1"/>
    <col min="30" max="30" width="16.85546875" style="26" bestFit="1" customWidth="1"/>
    <col min="31" max="31" width="11.5703125" style="26" bestFit="1" customWidth="1"/>
    <col min="32" max="99" width="9.140625" style="26"/>
    <col min="100" max="16384" width="9.140625" style="25"/>
  </cols>
  <sheetData>
    <row r="1" spans="1:99" s="177" customFormat="1" ht="162.75" customHeight="1" x14ac:dyDescent="0.5">
      <c r="A1" s="174"/>
      <c r="B1" s="175"/>
      <c r="C1" s="176"/>
      <c r="I1" s="178"/>
      <c r="J1" s="179"/>
      <c r="K1" s="180"/>
      <c r="L1" s="181"/>
      <c r="M1" s="181"/>
      <c r="N1" s="182"/>
      <c r="O1" s="183"/>
      <c r="P1" s="184"/>
      <c r="Q1" s="184"/>
      <c r="R1" s="192"/>
      <c r="S1" s="192"/>
      <c r="T1" s="195" t="s">
        <v>210</v>
      </c>
      <c r="U1" s="195"/>
      <c r="V1" s="185"/>
      <c r="W1" s="186"/>
    </row>
    <row r="2" spans="1:99" s="189" customFormat="1" ht="31.5" x14ac:dyDescent="0.5">
      <c r="A2" s="187"/>
      <c r="B2" s="194" t="s">
        <v>209</v>
      </c>
      <c r="C2" s="194"/>
      <c r="D2" s="194"/>
      <c r="E2" s="194"/>
      <c r="F2" s="194"/>
      <c r="G2" s="194"/>
      <c r="H2" s="194"/>
      <c r="I2" s="194"/>
      <c r="J2" s="194"/>
      <c r="K2" s="194"/>
      <c r="L2" s="194"/>
      <c r="M2" s="194"/>
      <c r="N2" s="194"/>
      <c r="O2" s="194"/>
      <c r="P2" s="194"/>
      <c r="Q2" s="194"/>
      <c r="R2" s="194"/>
      <c r="S2" s="194"/>
      <c r="T2" s="194"/>
      <c r="U2" s="194"/>
      <c r="V2" s="188"/>
    </row>
    <row r="3" spans="1:99" s="189" customFormat="1" ht="12" customHeight="1" x14ac:dyDescent="0.5">
      <c r="A3" s="187"/>
      <c r="B3" s="194"/>
      <c r="C3" s="194"/>
      <c r="D3" s="194"/>
      <c r="E3" s="194"/>
      <c r="F3" s="194"/>
      <c r="G3" s="194"/>
      <c r="H3" s="194"/>
      <c r="I3" s="194"/>
      <c r="J3" s="194"/>
      <c r="K3" s="194"/>
      <c r="L3" s="194"/>
      <c r="M3" s="194"/>
      <c r="N3" s="194"/>
      <c r="O3" s="194"/>
      <c r="P3" s="194"/>
      <c r="Q3" s="194"/>
      <c r="R3" s="194"/>
      <c r="S3" s="194"/>
      <c r="T3" s="194"/>
      <c r="U3" s="194"/>
      <c r="V3" s="188"/>
    </row>
    <row r="4" spans="1:99" x14ac:dyDescent="0.5">
      <c r="N4" s="193"/>
    </row>
    <row r="5" spans="1:99" s="190" customFormat="1" ht="75.75" customHeight="1" x14ac:dyDescent="0.25">
      <c r="A5" s="204" t="s">
        <v>0</v>
      </c>
      <c r="B5" s="211" t="s">
        <v>1</v>
      </c>
      <c r="C5" s="211" t="s">
        <v>2</v>
      </c>
      <c r="D5" s="211" t="s">
        <v>3</v>
      </c>
      <c r="E5" s="211" t="s">
        <v>4</v>
      </c>
      <c r="F5" s="216" t="s">
        <v>199</v>
      </c>
      <c r="G5" s="216"/>
      <c r="H5" s="216"/>
      <c r="I5" s="217" t="s">
        <v>200</v>
      </c>
      <c r="J5" s="218"/>
      <c r="K5" s="218"/>
      <c r="L5" s="218"/>
      <c r="M5" s="218"/>
      <c r="N5" s="218"/>
      <c r="O5" s="218"/>
      <c r="P5" s="218"/>
      <c r="Q5" s="218"/>
      <c r="R5" s="218"/>
      <c r="S5" s="218"/>
      <c r="T5" s="219"/>
      <c r="U5" s="216" t="s">
        <v>5</v>
      </c>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A5" s="191"/>
      <c r="BB5" s="191"/>
      <c r="BC5" s="191"/>
      <c r="BD5" s="191"/>
      <c r="BE5" s="191"/>
      <c r="BF5" s="191"/>
      <c r="BG5" s="191"/>
      <c r="BH5" s="191"/>
      <c r="BI5" s="191"/>
      <c r="BJ5" s="191"/>
      <c r="BK5" s="191"/>
      <c r="BL5" s="191"/>
      <c r="BM5" s="191"/>
      <c r="BN5" s="191"/>
      <c r="BO5" s="191"/>
      <c r="BP5" s="191"/>
      <c r="BQ5" s="191"/>
      <c r="BR5" s="191"/>
      <c r="BS5" s="191"/>
      <c r="BT5" s="191"/>
      <c r="BU5" s="191"/>
      <c r="BV5" s="191"/>
      <c r="BW5" s="191"/>
      <c r="BX5" s="191"/>
      <c r="BY5" s="191"/>
      <c r="BZ5" s="191"/>
      <c r="CA5" s="191"/>
      <c r="CB5" s="191"/>
      <c r="CC5" s="191"/>
      <c r="CD5" s="191"/>
      <c r="CE5" s="191"/>
      <c r="CF5" s="191"/>
      <c r="CG5" s="191"/>
      <c r="CH5" s="191"/>
      <c r="CI5" s="191"/>
      <c r="CJ5" s="191"/>
      <c r="CK5" s="191"/>
      <c r="CL5" s="191"/>
      <c r="CM5" s="191"/>
      <c r="CN5" s="191"/>
      <c r="CO5" s="191"/>
      <c r="CP5" s="191"/>
      <c r="CQ5" s="191"/>
      <c r="CR5" s="191"/>
      <c r="CS5" s="191"/>
      <c r="CT5" s="191"/>
      <c r="CU5" s="191"/>
    </row>
    <row r="6" spans="1:99" ht="98.25" customHeight="1" x14ac:dyDescent="0.5">
      <c r="A6" s="204"/>
      <c r="B6" s="212"/>
      <c r="C6" s="212"/>
      <c r="D6" s="212"/>
      <c r="E6" s="212"/>
      <c r="F6" s="216"/>
      <c r="G6" s="216"/>
      <c r="H6" s="216"/>
      <c r="I6" s="216" t="s">
        <v>6</v>
      </c>
      <c r="J6" s="216" t="s">
        <v>47</v>
      </c>
      <c r="K6" s="204" t="s">
        <v>7</v>
      </c>
      <c r="L6" s="216" t="s">
        <v>8</v>
      </c>
      <c r="M6" s="199" t="s">
        <v>9</v>
      </c>
      <c r="N6" s="208" t="s">
        <v>10</v>
      </c>
      <c r="O6" s="199" t="s">
        <v>54</v>
      </c>
      <c r="P6" s="199" t="s">
        <v>53</v>
      </c>
      <c r="Q6" s="199" t="s">
        <v>49</v>
      </c>
      <c r="R6" s="205" t="s">
        <v>52</v>
      </c>
      <c r="S6" s="205" t="s">
        <v>51</v>
      </c>
      <c r="T6" s="205" t="s">
        <v>11</v>
      </c>
      <c r="U6" s="216"/>
    </row>
    <row r="7" spans="1:99" ht="94.5" customHeight="1" x14ac:dyDescent="0.5">
      <c r="A7" s="204"/>
      <c r="B7" s="213"/>
      <c r="C7" s="213"/>
      <c r="D7" s="213"/>
      <c r="E7" s="213"/>
      <c r="F7" s="1" t="s">
        <v>12</v>
      </c>
      <c r="G7" s="1" t="s">
        <v>13</v>
      </c>
      <c r="H7" s="1" t="s">
        <v>14</v>
      </c>
      <c r="I7" s="216"/>
      <c r="J7" s="216"/>
      <c r="K7" s="204"/>
      <c r="L7" s="216"/>
      <c r="M7" s="200"/>
      <c r="N7" s="209"/>
      <c r="O7" s="200"/>
      <c r="P7" s="200"/>
      <c r="Q7" s="200"/>
      <c r="R7" s="205"/>
      <c r="S7" s="205"/>
      <c r="T7" s="205"/>
      <c r="U7" s="216"/>
    </row>
    <row r="8" spans="1:99" s="27" customFormat="1" ht="48.75" customHeight="1" x14ac:dyDescent="0.5">
      <c r="A8" s="210" t="s">
        <v>55</v>
      </c>
      <c r="B8" s="210"/>
      <c r="C8" s="210"/>
      <c r="D8" s="210"/>
      <c r="E8" s="210"/>
      <c r="F8" s="210"/>
      <c r="G8" s="210"/>
      <c r="H8" s="210"/>
      <c r="I8" s="210"/>
      <c r="J8" s="210"/>
      <c r="K8" s="210"/>
      <c r="L8" s="210"/>
      <c r="M8" s="210"/>
      <c r="N8" s="210"/>
      <c r="O8" s="210"/>
      <c r="P8" s="210"/>
      <c r="Q8" s="210"/>
      <c r="R8" s="210"/>
      <c r="S8" s="210"/>
      <c r="T8" s="210"/>
      <c r="U8" s="210"/>
      <c r="X8" s="28"/>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row>
    <row r="9" spans="1:99" s="118" customFormat="1" ht="59.25" customHeight="1" x14ac:dyDescent="0.45">
      <c r="A9" s="206" t="s">
        <v>15</v>
      </c>
      <c r="B9" s="206"/>
      <c r="C9" s="206"/>
      <c r="D9" s="206"/>
      <c r="E9" s="206"/>
      <c r="F9" s="206"/>
      <c r="G9" s="206"/>
      <c r="H9" s="206"/>
      <c r="I9" s="206"/>
      <c r="J9" s="206"/>
      <c r="K9" s="206"/>
      <c r="L9" s="206"/>
      <c r="M9" s="206"/>
      <c r="N9" s="206"/>
      <c r="O9" s="206"/>
      <c r="P9" s="206"/>
      <c r="Q9" s="206"/>
      <c r="R9" s="206"/>
      <c r="S9" s="206"/>
      <c r="T9" s="206"/>
      <c r="U9" s="206"/>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row>
    <row r="10" spans="1:99" s="24" customFormat="1" ht="150.75" customHeight="1" x14ac:dyDescent="0.45">
      <c r="A10" s="2" t="s">
        <v>24</v>
      </c>
      <c r="B10" s="3"/>
      <c r="C10" s="5" t="s">
        <v>39</v>
      </c>
      <c r="D10" s="133" t="s">
        <v>17</v>
      </c>
      <c r="E10" s="5" t="s">
        <v>197</v>
      </c>
      <c r="F10" s="5" t="s">
        <v>201</v>
      </c>
      <c r="G10" s="5" t="s">
        <v>202</v>
      </c>
      <c r="H10" s="5" t="s">
        <v>203</v>
      </c>
      <c r="I10" s="4"/>
      <c r="J10" s="4"/>
      <c r="K10" s="4"/>
      <c r="L10" s="6"/>
      <c r="M10" s="19"/>
      <c r="N10" s="10"/>
      <c r="O10" s="10"/>
      <c r="P10" s="10"/>
      <c r="Q10" s="10">
        <f>+Q11+Q17</f>
        <v>4411.8019999999997</v>
      </c>
      <c r="R10" s="10">
        <f>+R11+R17</f>
        <v>5561.92</v>
      </c>
      <c r="S10" s="10"/>
      <c r="T10" s="10">
        <f>+T11+T17</f>
        <v>9973.7220000000016</v>
      </c>
      <c r="U10" s="3"/>
      <c r="V10" s="20"/>
      <c r="W10" s="20"/>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row>
    <row r="11" spans="1:99" ht="70.5" x14ac:dyDescent="0.5">
      <c r="A11" s="120"/>
      <c r="B11" s="143" t="s">
        <v>152</v>
      </c>
      <c r="C11" s="44"/>
      <c r="D11" s="44"/>
      <c r="E11" s="143"/>
      <c r="F11" s="44"/>
      <c r="G11" s="44"/>
      <c r="H11" s="44"/>
      <c r="I11" s="62"/>
      <c r="J11" s="196">
        <v>123</v>
      </c>
      <c r="K11" s="54"/>
      <c r="L11" s="54" t="s">
        <v>25</v>
      </c>
      <c r="M11" s="144"/>
      <c r="N11" s="100"/>
      <c r="O11" s="100"/>
      <c r="P11" s="100"/>
      <c r="Q11" s="100">
        <f>SUM(Q12:Q16)</f>
        <v>2201.4279999999999</v>
      </c>
      <c r="R11" s="100">
        <f>SUM(R12:R16)</f>
        <v>2320.9929999999999</v>
      </c>
      <c r="S11" s="100"/>
      <c r="T11" s="100">
        <f>SUM(T12:T16)</f>
        <v>4522.4210000000003</v>
      </c>
      <c r="U11" s="143"/>
      <c r="V11" s="145"/>
      <c r="W11" s="145"/>
    </row>
    <row r="12" spans="1:99" ht="70.5" x14ac:dyDescent="0.5">
      <c r="A12" s="120"/>
      <c r="B12" s="143"/>
      <c r="C12" s="44"/>
      <c r="D12" s="44"/>
      <c r="E12" s="143"/>
      <c r="F12" s="44"/>
      <c r="G12" s="44"/>
      <c r="H12" s="44"/>
      <c r="I12" s="62" t="s">
        <v>20</v>
      </c>
      <c r="J12" s="197"/>
      <c r="K12" s="54" t="s">
        <v>26</v>
      </c>
      <c r="L12" s="146" t="s">
        <v>74</v>
      </c>
      <c r="M12" s="144"/>
      <c r="N12" s="100"/>
      <c r="O12" s="100"/>
      <c r="P12" s="100"/>
      <c r="Q12" s="100">
        <v>415.66899999999998</v>
      </c>
      <c r="R12" s="100">
        <v>486.48200000000003</v>
      </c>
      <c r="S12" s="100"/>
      <c r="T12" s="100">
        <f>SUM(N12:S12)</f>
        <v>902.15100000000007</v>
      </c>
      <c r="U12" s="143"/>
      <c r="V12" s="145"/>
      <c r="W12" s="145"/>
    </row>
    <row r="13" spans="1:99" ht="70.5" x14ac:dyDescent="0.5">
      <c r="A13" s="120"/>
      <c r="B13" s="143"/>
      <c r="C13" s="44"/>
      <c r="D13" s="44"/>
      <c r="E13" s="143"/>
      <c r="F13" s="44"/>
      <c r="G13" s="44"/>
      <c r="H13" s="44"/>
      <c r="I13" s="62" t="s">
        <v>20</v>
      </c>
      <c r="J13" s="197"/>
      <c r="K13" s="54" t="s">
        <v>32</v>
      </c>
      <c r="L13" s="146" t="s">
        <v>75</v>
      </c>
      <c r="M13" s="144"/>
      <c r="N13" s="100"/>
      <c r="O13" s="100"/>
      <c r="P13" s="100"/>
      <c r="Q13" s="100">
        <v>10.946</v>
      </c>
      <c r="R13" s="100">
        <v>14.627000000000001</v>
      </c>
      <c r="S13" s="100"/>
      <c r="T13" s="100">
        <f>SUM(N13:S13)</f>
        <v>25.573</v>
      </c>
      <c r="U13" s="143"/>
      <c r="V13" s="145"/>
      <c r="W13" s="145"/>
    </row>
    <row r="14" spans="1:99" ht="70.5" x14ac:dyDescent="0.5">
      <c r="A14" s="120"/>
      <c r="B14" s="143"/>
      <c r="C14" s="44"/>
      <c r="D14" s="44"/>
      <c r="E14" s="143"/>
      <c r="F14" s="44"/>
      <c r="G14" s="44"/>
      <c r="H14" s="44"/>
      <c r="I14" s="62" t="s">
        <v>20</v>
      </c>
      <c r="J14" s="197"/>
      <c r="K14" s="54" t="s">
        <v>153</v>
      </c>
      <c r="L14" s="146" t="s">
        <v>191</v>
      </c>
      <c r="M14" s="144"/>
      <c r="N14" s="100"/>
      <c r="O14" s="100"/>
      <c r="P14" s="100"/>
      <c r="Q14" s="100">
        <v>2.6709999999999998</v>
      </c>
      <c r="R14" s="100">
        <v>6.08</v>
      </c>
      <c r="S14" s="100"/>
      <c r="T14" s="100">
        <f>SUM(N14:S14)</f>
        <v>8.7509999999999994</v>
      </c>
      <c r="U14" s="143"/>
      <c r="V14" s="145"/>
      <c r="W14" s="145"/>
    </row>
    <row r="15" spans="1:99" ht="70.5" x14ac:dyDescent="0.5">
      <c r="A15" s="120"/>
      <c r="B15" s="143"/>
      <c r="C15" s="44"/>
      <c r="D15" s="44"/>
      <c r="E15" s="143"/>
      <c r="F15" s="44"/>
      <c r="G15" s="44"/>
      <c r="H15" s="44"/>
      <c r="I15" s="62" t="s">
        <v>20</v>
      </c>
      <c r="J15" s="197"/>
      <c r="K15" s="54" t="s">
        <v>76</v>
      </c>
      <c r="L15" s="146" t="s">
        <v>77</v>
      </c>
      <c r="M15" s="144"/>
      <c r="N15" s="100"/>
      <c r="O15" s="100"/>
      <c r="P15" s="100"/>
      <c r="Q15" s="100">
        <v>1765.144</v>
      </c>
      <c r="R15" s="100">
        <v>1811.184</v>
      </c>
      <c r="S15" s="100"/>
      <c r="T15" s="100">
        <f>SUM(N15:S15)</f>
        <v>3576.328</v>
      </c>
      <c r="U15" s="143"/>
      <c r="V15" s="145"/>
      <c r="W15" s="145"/>
    </row>
    <row r="16" spans="1:99" x14ac:dyDescent="0.5">
      <c r="A16" s="120"/>
      <c r="B16" s="143"/>
      <c r="C16" s="44"/>
      <c r="D16" s="44"/>
      <c r="E16" s="143"/>
      <c r="F16" s="44"/>
      <c r="G16" s="44"/>
      <c r="H16" s="44"/>
      <c r="I16" s="62" t="s">
        <v>20</v>
      </c>
      <c r="J16" s="198"/>
      <c r="K16" s="54" t="s">
        <v>78</v>
      </c>
      <c r="L16" s="146" t="s">
        <v>44</v>
      </c>
      <c r="M16" s="144"/>
      <c r="N16" s="100"/>
      <c r="O16" s="100"/>
      <c r="P16" s="100"/>
      <c r="Q16" s="100">
        <v>6.9980000000000002</v>
      </c>
      <c r="R16" s="100">
        <v>2.62</v>
      </c>
      <c r="S16" s="100"/>
      <c r="T16" s="100">
        <f>SUM(N16:S16)</f>
        <v>9.6180000000000003</v>
      </c>
      <c r="U16" s="143"/>
      <c r="V16" s="145"/>
      <c r="W16" s="145"/>
    </row>
    <row r="17" spans="1:99" ht="70.5" x14ac:dyDescent="0.5">
      <c r="A17" s="120"/>
      <c r="B17" s="143" t="s">
        <v>154</v>
      </c>
      <c r="C17" s="44"/>
      <c r="D17" s="44"/>
      <c r="E17" s="143"/>
      <c r="F17" s="44"/>
      <c r="G17" s="44"/>
      <c r="H17" s="44"/>
      <c r="I17" s="62"/>
      <c r="J17" s="207">
        <v>123</v>
      </c>
      <c r="K17" s="54"/>
      <c r="L17" s="54" t="s">
        <v>25</v>
      </c>
      <c r="M17" s="144"/>
      <c r="N17" s="100"/>
      <c r="O17" s="100"/>
      <c r="P17" s="100"/>
      <c r="Q17" s="100">
        <f>SUM(Q18:Q22)</f>
        <v>2210.3739999999998</v>
      </c>
      <c r="R17" s="100">
        <f>SUM(R18:R22)</f>
        <v>3240.9270000000001</v>
      </c>
      <c r="S17" s="100"/>
      <c r="T17" s="100">
        <f>SUM(T18:T22)</f>
        <v>5451.3010000000004</v>
      </c>
      <c r="U17" s="143"/>
      <c r="V17" s="145"/>
      <c r="W17" s="145"/>
    </row>
    <row r="18" spans="1:99" ht="70.5" x14ac:dyDescent="0.5">
      <c r="A18" s="120"/>
      <c r="B18" s="143"/>
      <c r="C18" s="44"/>
      <c r="D18" s="44"/>
      <c r="E18" s="143"/>
      <c r="F18" s="44"/>
      <c r="G18" s="44"/>
      <c r="H18" s="44"/>
      <c r="I18" s="62" t="s">
        <v>20</v>
      </c>
      <c r="J18" s="207"/>
      <c r="K18" s="54" t="s">
        <v>26</v>
      </c>
      <c r="L18" s="146" t="s">
        <v>74</v>
      </c>
      <c r="M18" s="144"/>
      <c r="N18" s="100"/>
      <c r="O18" s="100"/>
      <c r="P18" s="100"/>
      <c r="Q18" s="100">
        <v>370.91800000000001</v>
      </c>
      <c r="R18" s="100">
        <v>413.19</v>
      </c>
      <c r="S18" s="100"/>
      <c r="T18" s="100">
        <f>SUM(N18:S18)</f>
        <v>784.10799999999995</v>
      </c>
      <c r="U18" s="143"/>
      <c r="V18" s="145"/>
      <c r="W18" s="145"/>
    </row>
    <row r="19" spans="1:99" ht="70.5" x14ac:dyDescent="0.5">
      <c r="A19" s="120"/>
      <c r="B19" s="143"/>
      <c r="C19" s="44"/>
      <c r="D19" s="44"/>
      <c r="E19" s="143"/>
      <c r="F19" s="44"/>
      <c r="G19" s="44"/>
      <c r="H19" s="44"/>
      <c r="I19" s="62" t="s">
        <v>20</v>
      </c>
      <c r="J19" s="207"/>
      <c r="K19" s="54" t="s">
        <v>32</v>
      </c>
      <c r="L19" s="146" t="s">
        <v>75</v>
      </c>
      <c r="M19" s="144"/>
      <c r="N19" s="100"/>
      <c r="O19" s="100"/>
      <c r="P19" s="100"/>
      <c r="Q19" s="100">
        <v>11.083</v>
      </c>
      <c r="R19" s="100">
        <v>18.611999999999998</v>
      </c>
      <c r="S19" s="100"/>
      <c r="T19" s="100">
        <f>SUM(N19:S19)</f>
        <v>29.695</v>
      </c>
      <c r="U19" s="143"/>
      <c r="V19" s="145"/>
      <c r="W19" s="145"/>
    </row>
    <row r="20" spans="1:99" ht="70.5" x14ac:dyDescent="0.5">
      <c r="A20" s="120"/>
      <c r="B20" s="143"/>
      <c r="C20" s="44"/>
      <c r="D20" s="44"/>
      <c r="E20" s="143"/>
      <c r="F20" s="44"/>
      <c r="G20" s="44"/>
      <c r="H20" s="44"/>
      <c r="I20" s="62" t="s">
        <v>20</v>
      </c>
      <c r="J20" s="207"/>
      <c r="K20" s="54" t="s">
        <v>153</v>
      </c>
      <c r="L20" s="146" t="s">
        <v>191</v>
      </c>
      <c r="M20" s="144"/>
      <c r="N20" s="100"/>
      <c r="O20" s="100"/>
      <c r="P20" s="100"/>
      <c r="Q20" s="100">
        <v>1.546</v>
      </c>
      <c r="R20" s="100">
        <v>15.379</v>
      </c>
      <c r="S20" s="100"/>
      <c r="T20" s="100">
        <f>SUM(N20:S20)</f>
        <v>16.925000000000001</v>
      </c>
      <c r="U20" s="143"/>
      <c r="V20" s="145"/>
      <c r="W20" s="145"/>
    </row>
    <row r="21" spans="1:99" ht="70.5" x14ac:dyDescent="0.5">
      <c r="A21" s="120"/>
      <c r="B21" s="143"/>
      <c r="C21" s="44"/>
      <c r="D21" s="44"/>
      <c r="E21" s="143"/>
      <c r="F21" s="44"/>
      <c r="G21" s="44"/>
      <c r="H21" s="44"/>
      <c r="I21" s="62" t="s">
        <v>20</v>
      </c>
      <c r="J21" s="207"/>
      <c r="K21" s="54" t="s">
        <v>76</v>
      </c>
      <c r="L21" s="146" t="s">
        <v>77</v>
      </c>
      <c r="M21" s="144"/>
      <c r="N21" s="100"/>
      <c r="O21" s="100"/>
      <c r="P21" s="100"/>
      <c r="Q21" s="100">
        <v>1816.8230000000001</v>
      </c>
      <c r="R21" s="100">
        <v>2793.7460000000001</v>
      </c>
      <c r="S21" s="100"/>
      <c r="T21" s="100">
        <f>SUM(N21:S21)</f>
        <v>4610.5690000000004</v>
      </c>
      <c r="U21" s="143"/>
      <c r="V21" s="145"/>
      <c r="W21" s="145"/>
    </row>
    <row r="22" spans="1:99" s="126" customFormat="1" ht="39.75" customHeight="1" x14ac:dyDescent="0.5">
      <c r="A22" s="120"/>
      <c r="B22" s="42"/>
      <c r="C22" s="44"/>
      <c r="D22" s="44"/>
      <c r="E22" s="44"/>
      <c r="F22" s="44"/>
      <c r="G22" s="44"/>
      <c r="H22" s="44"/>
      <c r="I22" s="44" t="s">
        <v>20</v>
      </c>
      <c r="J22" s="207"/>
      <c r="K22" s="54" t="s">
        <v>78</v>
      </c>
      <c r="L22" s="146" t="s">
        <v>44</v>
      </c>
      <c r="M22" s="144"/>
      <c r="N22" s="100"/>
      <c r="O22" s="100"/>
      <c r="P22" s="100"/>
      <c r="Q22" s="100">
        <v>10.004</v>
      </c>
      <c r="R22" s="100"/>
      <c r="S22" s="100"/>
      <c r="T22" s="100">
        <f>SUM(N22:S22)</f>
        <v>10.004</v>
      </c>
      <c r="U22" s="121"/>
      <c r="V22" s="122"/>
      <c r="W22" s="122"/>
      <c r="X22" s="122"/>
      <c r="Y22" s="122"/>
      <c r="Z22" s="122"/>
      <c r="AA22" s="123"/>
      <c r="AB22" s="123"/>
      <c r="AC22" s="123"/>
      <c r="AD22" s="124"/>
      <c r="AE22" s="124"/>
      <c r="AF22" s="124"/>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row>
    <row r="23" spans="1:99" s="37" customFormat="1" ht="44.25" customHeight="1" x14ac:dyDescent="0.45">
      <c r="A23" s="206" t="s">
        <v>43</v>
      </c>
      <c r="B23" s="206"/>
      <c r="C23" s="206"/>
      <c r="D23" s="206"/>
      <c r="E23" s="206"/>
      <c r="F23" s="206"/>
      <c r="G23" s="206"/>
      <c r="H23" s="206"/>
      <c r="I23" s="206"/>
      <c r="J23" s="206"/>
      <c r="K23" s="206"/>
      <c r="L23" s="206"/>
      <c r="M23" s="206"/>
      <c r="N23" s="206"/>
      <c r="O23" s="206"/>
      <c r="P23" s="206"/>
      <c r="Q23" s="206"/>
      <c r="R23" s="206"/>
      <c r="S23" s="206"/>
      <c r="T23" s="206"/>
      <c r="U23" s="206"/>
      <c r="V23" s="36"/>
      <c r="W23" s="36"/>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row>
    <row r="24" spans="1:99" s="24" customFormat="1" ht="138" x14ac:dyDescent="0.45">
      <c r="A24" s="2" t="s">
        <v>19</v>
      </c>
      <c r="B24" s="5"/>
      <c r="C24" s="5" t="s">
        <v>39</v>
      </c>
      <c r="D24" s="39" t="s">
        <v>17</v>
      </c>
      <c r="E24" s="5" t="s">
        <v>104</v>
      </c>
      <c r="F24" s="39" t="s">
        <v>55</v>
      </c>
      <c r="G24" s="3" t="s">
        <v>56</v>
      </c>
      <c r="H24" s="39" t="s">
        <v>68</v>
      </c>
      <c r="I24" s="5" t="s">
        <v>20</v>
      </c>
      <c r="J24" s="5">
        <v>360</v>
      </c>
      <c r="K24" s="5"/>
      <c r="L24" s="5"/>
      <c r="M24" s="10"/>
      <c r="N24" s="10"/>
      <c r="O24" s="10"/>
      <c r="P24" s="10">
        <f>P25+P28+P32+P36+P40+P44+P47+P51+P55+P59</f>
        <v>9678.8397000000004</v>
      </c>
      <c r="Q24" s="10">
        <f>Q25+Q28+Q32+Q36+Q40+Q44+Q47+Q51+Q55+Q59</f>
        <v>9921.3035999999993</v>
      </c>
      <c r="R24" s="10">
        <f>R25+R28+R32+R36+R40+R44+R47+R51+R55+R59</f>
        <v>10202.811000000002</v>
      </c>
      <c r="S24" s="10"/>
      <c r="T24" s="32">
        <f>P24+Q24+R24</f>
        <v>29802.954300000001</v>
      </c>
      <c r="U24" s="32"/>
      <c r="V24" s="20"/>
      <c r="W24" s="20"/>
      <c r="X24" s="20"/>
      <c r="Y24" s="20"/>
      <c r="Z24" s="20"/>
      <c r="AA24" s="21"/>
      <c r="AB24" s="21"/>
      <c r="AC24" s="21"/>
      <c r="AD24" s="22"/>
      <c r="AE24" s="22"/>
      <c r="AF24" s="22"/>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row>
    <row r="25" spans="1:99" s="52" customFormat="1" ht="70.5" x14ac:dyDescent="0.5">
      <c r="A25" s="40" t="s">
        <v>24</v>
      </c>
      <c r="B25" s="41" t="s">
        <v>84</v>
      </c>
      <c r="C25" s="42"/>
      <c r="D25" s="43"/>
      <c r="E25" s="42"/>
      <c r="F25" s="43"/>
      <c r="G25" s="43"/>
      <c r="H25" s="43"/>
      <c r="I25" s="42"/>
      <c r="J25" s="42"/>
      <c r="K25" s="42"/>
      <c r="L25" s="44" t="s">
        <v>45</v>
      </c>
      <c r="M25" s="45"/>
      <c r="N25" s="45"/>
      <c r="O25" s="45"/>
      <c r="P25" s="46">
        <f>P26+P27</f>
        <v>1291.7051999999999</v>
      </c>
      <c r="Q25" s="46">
        <f>Q26+Q27</f>
        <v>1332.6669999999999</v>
      </c>
      <c r="R25" s="46">
        <f>R26+R27</f>
        <v>1360.461</v>
      </c>
      <c r="S25" s="45"/>
      <c r="T25" s="47">
        <f>P25+Q25+R25</f>
        <v>3984.8332</v>
      </c>
      <c r="U25" s="14"/>
      <c r="V25" s="48"/>
      <c r="W25" s="48"/>
      <c r="X25" s="48"/>
      <c r="Y25" s="48"/>
      <c r="Z25" s="48"/>
      <c r="AA25" s="49"/>
      <c r="AB25" s="49"/>
      <c r="AC25" s="49"/>
      <c r="AD25" s="50"/>
      <c r="AE25" s="50"/>
      <c r="AF25" s="50"/>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row>
    <row r="26" spans="1:99" s="52" customFormat="1" x14ac:dyDescent="0.5">
      <c r="A26" s="40"/>
      <c r="B26" s="53"/>
      <c r="C26" s="42"/>
      <c r="D26" s="43"/>
      <c r="E26" s="42"/>
      <c r="F26" s="43"/>
      <c r="G26" s="43"/>
      <c r="H26" s="43"/>
      <c r="I26" s="42"/>
      <c r="J26" s="42"/>
      <c r="K26" s="54" t="s">
        <v>111</v>
      </c>
      <c r="L26" s="55" t="s">
        <v>112</v>
      </c>
      <c r="M26" s="45"/>
      <c r="N26" s="45"/>
      <c r="O26" s="45"/>
      <c r="P26" s="56">
        <v>350.72519999999997</v>
      </c>
      <c r="Q26" s="56">
        <v>385.57</v>
      </c>
      <c r="R26" s="56">
        <v>420.61599999999999</v>
      </c>
      <c r="S26" s="45"/>
      <c r="T26" s="14">
        <f t="shared" ref="T26:T62" si="0">P26+Q26+R26</f>
        <v>1156.9112</v>
      </c>
      <c r="U26" s="14"/>
      <c r="V26" s="48"/>
      <c r="W26" s="48"/>
      <c r="X26" s="48"/>
      <c r="Y26" s="48"/>
      <c r="Z26" s="48"/>
      <c r="AA26" s="49"/>
      <c r="AB26" s="49"/>
      <c r="AC26" s="49"/>
      <c r="AD26" s="50"/>
      <c r="AE26" s="50"/>
      <c r="AF26" s="50"/>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row>
    <row r="27" spans="1:99" s="52" customFormat="1" ht="105.75" x14ac:dyDescent="0.5">
      <c r="A27" s="40"/>
      <c r="B27" s="41"/>
      <c r="C27" s="42"/>
      <c r="D27" s="43"/>
      <c r="E27" s="42"/>
      <c r="F27" s="43"/>
      <c r="G27" s="43"/>
      <c r="H27" s="43"/>
      <c r="I27" s="42"/>
      <c r="J27" s="42"/>
      <c r="K27" s="54" t="s">
        <v>113</v>
      </c>
      <c r="L27" s="44" t="s">
        <v>114</v>
      </c>
      <c r="M27" s="45"/>
      <c r="N27" s="45"/>
      <c r="O27" s="45"/>
      <c r="P27" s="56">
        <v>940.98</v>
      </c>
      <c r="Q27" s="56">
        <v>947.09699999999998</v>
      </c>
      <c r="R27" s="56">
        <v>939.84500000000003</v>
      </c>
      <c r="S27" s="45"/>
      <c r="T27" s="14">
        <f t="shared" si="0"/>
        <v>2827.922</v>
      </c>
      <c r="U27" s="14"/>
      <c r="V27" s="48"/>
      <c r="W27" s="48"/>
      <c r="X27" s="48"/>
      <c r="Y27" s="48"/>
      <c r="Z27" s="48"/>
      <c r="AA27" s="49"/>
      <c r="AB27" s="49"/>
      <c r="AC27" s="49"/>
      <c r="AD27" s="50"/>
      <c r="AE27" s="50"/>
      <c r="AF27" s="50"/>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row>
    <row r="28" spans="1:99" s="52" customFormat="1" ht="70.5" x14ac:dyDescent="0.5">
      <c r="A28" s="40" t="s">
        <v>19</v>
      </c>
      <c r="B28" s="41" t="s">
        <v>85</v>
      </c>
      <c r="C28" s="42"/>
      <c r="D28" s="43"/>
      <c r="E28" s="42"/>
      <c r="F28" s="43"/>
      <c r="G28" s="43"/>
      <c r="H28" s="43"/>
      <c r="I28" s="42"/>
      <c r="J28" s="42"/>
      <c r="K28" s="54"/>
      <c r="L28" s="44" t="s">
        <v>45</v>
      </c>
      <c r="M28" s="45"/>
      <c r="N28" s="45"/>
      <c r="O28" s="45"/>
      <c r="P28" s="57">
        <f>P29+P30+P31</f>
        <v>566.56499999999994</v>
      </c>
      <c r="Q28" s="57">
        <f>Q29+Q30+Q31</f>
        <v>596.08980000000008</v>
      </c>
      <c r="R28" s="57">
        <f>R29+R30+R31</f>
        <v>617.46100000000001</v>
      </c>
      <c r="S28" s="45"/>
      <c r="T28" s="47">
        <f t="shared" si="0"/>
        <v>1780.1158</v>
      </c>
      <c r="U28" s="14"/>
      <c r="V28" s="48"/>
      <c r="W28" s="48"/>
      <c r="X28" s="48"/>
      <c r="Y28" s="48"/>
      <c r="Z28" s="48"/>
      <c r="AA28" s="49"/>
      <c r="AB28" s="49"/>
      <c r="AC28" s="49"/>
      <c r="AD28" s="50"/>
      <c r="AE28" s="50"/>
      <c r="AF28" s="50"/>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row>
    <row r="29" spans="1:99" s="52" customFormat="1" x14ac:dyDescent="0.5">
      <c r="A29" s="40"/>
      <c r="B29" s="53"/>
      <c r="C29" s="42"/>
      <c r="D29" s="43"/>
      <c r="E29" s="42"/>
      <c r="F29" s="43"/>
      <c r="G29" s="43"/>
      <c r="H29" s="43"/>
      <c r="I29" s="42"/>
      <c r="J29" s="42"/>
      <c r="K29" s="54" t="s">
        <v>111</v>
      </c>
      <c r="L29" s="44" t="s">
        <v>112</v>
      </c>
      <c r="M29" s="45"/>
      <c r="N29" s="45"/>
      <c r="O29" s="45"/>
      <c r="P29" s="56">
        <v>172.77</v>
      </c>
      <c r="Q29" s="56">
        <v>195.11250000000001</v>
      </c>
      <c r="R29" s="56">
        <v>221.92599999999999</v>
      </c>
      <c r="S29" s="45"/>
      <c r="T29" s="14">
        <f t="shared" si="0"/>
        <v>589.80850000000009</v>
      </c>
      <c r="U29" s="14"/>
      <c r="V29" s="48"/>
      <c r="W29" s="48"/>
      <c r="X29" s="48"/>
      <c r="Y29" s="48"/>
      <c r="Z29" s="48"/>
      <c r="AA29" s="49"/>
      <c r="AB29" s="49"/>
      <c r="AC29" s="49"/>
      <c r="AD29" s="50"/>
      <c r="AE29" s="50"/>
      <c r="AF29" s="50"/>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row>
    <row r="30" spans="1:99" s="52" customFormat="1" ht="105.75" x14ac:dyDescent="0.5">
      <c r="A30" s="40"/>
      <c r="B30" s="41"/>
      <c r="C30" s="42"/>
      <c r="D30" s="43"/>
      <c r="E30" s="42"/>
      <c r="F30" s="43"/>
      <c r="G30" s="43"/>
      <c r="H30" s="43"/>
      <c r="I30" s="42"/>
      <c r="J30" s="42"/>
      <c r="K30" s="54" t="s">
        <v>113</v>
      </c>
      <c r="L30" s="44" t="s">
        <v>114</v>
      </c>
      <c r="M30" s="45"/>
      <c r="N30" s="45"/>
      <c r="O30" s="45"/>
      <c r="P30" s="56">
        <v>379.17399999999998</v>
      </c>
      <c r="Q30" s="56">
        <v>383.17079999999999</v>
      </c>
      <c r="R30" s="56">
        <v>395.53500000000003</v>
      </c>
      <c r="S30" s="45"/>
      <c r="T30" s="14">
        <f t="shared" si="0"/>
        <v>1157.8797999999999</v>
      </c>
      <c r="U30" s="14"/>
      <c r="V30" s="48"/>
      <c r="W30" s="48"/>
      <c r="X30" s="48"/>
      <c r="Y30" s="48"/>
      <c r="Z30" s="48"/>
      <c r="AA30" s="49"/>
      <c r="AB30" s="49"/>
      <c r="AC30" s="49"/>
      <c r="AD30" s="50"/>
      <c r="AE30" s="50"/>
      <c r="AF30" s="50"/>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row>
    <row r="31" spans="1:99" s="52" customFormat="1" ht="105.75" x14ac:dyDescent="0.5">
      <c r="A31" s="40"/>
      <c r="B31" s="41"/>
      <c r="C31" s="42"/>
      <c r="D31" s="43"/>
      <c r="E31" s="42"/>
      <c r="F31" s="43"/>
      <c r="G31" s="43"/>
      <c r="H31" s="43"/>
      <c r="I31" s="42"/>
      <c r="J31" s="42"/>
      <c r="K31" s="54" t="s">
        <v>115</v>
      </c>
      <c r="L31" s="44" t="s">
        <v>116</v>
      </c>
      <c r="M31" s="45"/>
      <c r="N31" s="45"/>
      <c r="O31" s="45"/>
      <c r="P31" s="56">
        <v>14.621</v>
      </c>
      <c r="Q31" s="56">
        <v>17.8065</v>
      </c>
      <c r="R31" s="56"/>
      <c r="S31" s="45"/>
      <c r="T31" s="14">
        <f t="shared" si="0"/>
        <v>32.427500000000002</v>
      </c>
      <c r="U31" s="14"/>
      <c r="V31" s="48"/>
      <c r="W31" s="48"/>
      <c r="X31" s="48"/>
      <c r="Y31" s="48"/>
      <c r="Z31" s="48"/>
      <c r="AA31" s="49"/>
      <c r="AB31" s="49"/>
      <c r="AC31" s="49"/>
      <c r="AD31" s="50"/>
      <c r="AE31" s="50"/>
      <c r="AF31" s="50"/>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row>
    <row r="32" spans="1:99" s="52" customFormat="1" x14ac:dyDescent="0.5">
      <c r="A32" s="40" t="s">
        <v>22</v>
      </c>
      <c r="B32" s="41" t="s">
        <v>87</v>
      </c>
      <c r="C32" s="42"/>
      <c r="D32" s="43"/>
      <c r="E32" s="42"/>
      <c r="F32" s="43"/>
      <c r="G32" s="43"/>
      <c r="H32" s="43"/>
      <c r="I32" s="42"/>
      <c r="J32" s="42"/>
      <c r="K32" s="54"/>
      <c r="L32" s="44" t="s">
        <v>45</v>
      </c>
      <c r="M32" s="45"/>
      <c r="N32" s="45"/>
      <c r="O32" s="45"/>
      <c r="P32" s="57">
        <f>P33+P34+P35</f>
        <v>1353.3782000000001</v>
      </c>
      <c r="Q32" s="57">
        <f>Q33+Q34+Q35</f>
        <v>1398.4713999999999</v>
      </c>
      <c r="R32" s="57">
        <f>R33+R34+R35</f>
        <v>1366.2809999999999</v>
      </c>
      <c r="S32" s="45"/>
      <c r="T32" s="47">
        <f t="shared" si="0"/>
        <v>4118.1306000000004</v>
      </c>
      <c r="U32" s="14"/>
      <c r="V32" s="48"/>
      <c r="W32" s="48"/>
      <c r="X32" s="48"/>
      <c r="Y32" s="48"/>
      <c r="Z32" s="48"/>
      <c r="AA32" s="49"/>
      <c r="AB32" s="49"/>
      <c r="AC32" s="49"/>
      <c r="AD32" s="50"/>
      <c r="AE32" s="50"/>
      <c r="AF32" s="50"/>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row>
    <row r="33" spans="1:99" s="52" customFormat="1" x14ac:dyDescent="0.5">
      <c r="A33" s="40"/>
      <c r="B33" s="53"/>
      <c r="C33" s="42"/>
      <c r="D33" s="43"/>
      <c r="E33" s="42"/>
      <c r="F33" s="43"/>
      <c r="G33" s="43"/>
      <c r="H33" s="43"/>
      <c r="I33" s="42"/>
      <c r="J33" s="42"/>
      <c r="K33" s="54" t="s">
        <v>111</v>
      </c>
      <c r="L33" s="44" t="s">
        <v>112</v>
      </c>
      <c r="M33" s="45"/>
      <c r="N33" s="45"/>
      <c r="O33" s="45"/>
      <c r="P33" s="56">
        <v>415.55110000000002</v>
      </c>
      <c r="Q33" s="56">
        <v>492.29289999999997</v>
      </c>
      <c r="R33" s="56">
        <v>543.95299999999997</v>
      </c>
      <c r="S33" s="45"/>
      <c r="T33" s="14">
        <f t="shared" si="0"/>
        <v>1451.797</v>
      </c>
      <c r="U33" s="14"/>
      <c r="V33" s="48"/>
      <c r="W33" s="48"/>
      <c r="X33" s="48"/>
      <c r="Y33" s="48"/>
      <c r="Z33" s="48"/>
      <c r="AA33" s="49"/>
      <c r="AB33" s="49"/>
      <c r="AC33" s="49"/>
      <c r="AD33" s="50"/>
      <c r="AE33" s="50"/>
      <c r="AF33" s="50"/>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c r="CT33" s="51"/>
      <c r="CU33" s="51"/>
    </row>
    <row r="34" spans="1:99" s="52" customFormat="1" ht="105.75" x14ac:dyDescent="0.5">
      <c r="A34" s="40"/>
      <c r="B34" s="41"/>
      <c r="C34" s="42"/>
      <c r="D34" s="43"/>
      <c r="E34" s="42"/>
      <c r="F34" s="43"/>
      <c r="G34" s="43"/>
      <c r="H34" s="43"/>
      <c r="I34" s="42"/>
      <c r="J34" s="42"/>
      <c r="K34" s="54" t="s">
        <v>113</v>
      </c>
      <c r="L34" s="44" t="s">
        <v>114</v>
      </c>
      <c r="M34" s="45"/>
      <c r="N34" s="45"/>
      <c r="O34" s="45"/>
      <c r="P34" s="56">
        <v>896.44090000000006</v>
      </c>
      <c r="Q34" s="56">
        <v>865.06079999999997</v>
      </c>
      <c r="R34" s="56">
        <v>822.32799999999997</v>
      </c>
      <c r="S34" s="45"/>
      <c r="T34" s="14">
        <f t="shared" si="0"/>
        <v>2583.8297000000002</v>
      </c>
      <c r="U34" s="14"/>
      <c r="V34" s="48"/>
      <c r="W34" s="48"/>
      <c r="X34" s="48"/>
      <c r="Y34" s="48"/>
      <c r="Z34" s="48"/>
      <c r="AA34" s="49"/>
      <c r="AB34" s="49"/>
      <c r="AC34" s="49"/>
      <c r="AD34" s="50"/>
      <c r="AE34" s="50"/>
      <c r="AF34" s="50"/>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row>
    <row r="35" spans="1:99" s="52" customFormat="1" ht="105.75" x14ac:dyDescent="0.5">
      <c r="A35" s="40"/>
      <c r="B35" s="41"/>
      <c r="C35" s="42"/>
      <c r="D35" s="43"/>
      <c r="E35" s="42"/>
      <c r="F35" s="43"/>
      <c r="G35" s="43"/>
      <c r="H35" s="43"/>
      <c r="I35" s="42"/>
      <c r="J35" s="42"/>
      <c r="K35" s="54" t="s">
        <v>115</v>
      </c>
      <c r="L35" s="44" t="s">
        <v>116</v>
      </c>
      <c r="M35" s="45"/>
      <c r="N35" s="45"/>
      <c r="O35" s="45"/>
      <c r="P35" s="56">
        <v>41.386200000000002</v>
      </c>
      <c r="Q35" s="56">
        <v>41.117699999999999</v>
      </c>
      <c r="R35" s="56">
        <v>0</v>
      </c>
      <c r="S35" s="45"/>
      <c r="T35" s="14">
        <f t="shared" si="0"/>
        <v>82.503900000000002</v>
      </c>
      <c r="U35" s="14"/>
      <c r="V35" s="48"/>
      <c r="W35" s="48"/>
      <c r="X35" s="48"/>
      <c r="Y35" s="48"/>
      <c r="Z35" s="48"/>
      <c r="AA35" s="49"/>
      <c r="AB35" s="49"/>
      <c r="AC35" s="49"/>
      <c r="AD35" s="50"/>
      <c r="AE35" s="50"/>
      <c r="AF35" s="50"/>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row>
    <row r="36" spans="1:99" s="52" customFormat="1" x14ac:dyDescent="0.5">
      <c r="A36" s="40" t="s">
        <v>34</v>
      </c>
      <c r="B36" s="41" t="s">
        <v>86</v>
      </c>
      <c r="C36" s="42"/>
      <c r="D36" s="43"/>
      <c r="E36" s="42"/>
      <c r="F36" s="43"/>
      <c r="G36" s="43"/>
      <c r="H36" s="43"/>
      <c r="I36" s="42"/>
      <c r="J36" s="42"/>
      <c r="K36" s="54"/>
      <c r="L36" s="44" t="s">
        <v>45</v>
      </c>
      <c r="M36" s="45"/>
      <c r="N36" s="45"/>
      <c r="O36" s="45"/>
      <c r="P36" s="57">
        <f>P37+P38+P39</f>
        <v>1182.9705000000001</v>
      </c>
      <c r="Q36" s="57">
        <f>Q37+Q38+Q39</f>
        <v>1222.1085999999998</v>
      </c>
      <c r="R36" s="57">
        <f>R37+R38+R39</f>
        <v>1217.8340000000001</v>
      </c>
      <c r="S36" s="45"/>
      <c r="T36" s="47">
        <f t="shared" si="0"/>
        <v>3622.9130999999998</v>
      </c>
      <c r="U36" s="14"/>
      <c r="V36" s="48"/>
      <c r="W36" s="48"/>
      <c r="X36" s="48"/>
      <c r="Y36" s="48"/>
      <c r="Z36" s="48"/>
      <c r="AA36" s="49"/>
      <c r="AB36" s="49"/>
      <c r="AC36" s="49"/>
      <c r="AD36" s="50"/>
      <c r="AE36" s="50"/>
      <c r="AF36" s="50"/>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row>
    <row r="37" spans="1:99" s="52" customFormat="1" x14ac:dyDescent="0.5">
      <c r="A37" s="40"/>
      <c r="B37" s="53"/>
      <c r="C37" s="42"/>
      <c r="D37" s="43"/>
      <c r="E37" s="42"/>
      <c r="F37" s="43"/>
      <c r="G37" s="43"/>
      <c r="H37" s="43"/>
      <c r="I37" s="42"/>
      <c r="J37" s="42"/>
      <c r="K37" s="54" t="s">
        <v>111</v>
      </c>
      <c r="L37" s="44" t="s">
        <v>112</v>
      </c>
      <c r="M37" s="45"/>
      <c r="N37" s="45"/>
      <c r="O37" s="45"/>
      <c r="P37" s="56">
        <v>377.32150000000001</v>
      </c>
      <c r="Q37" s="56">
        <v>452.77409999999998</v>
      </c>
      <c r="R37" s="56">
        <v>511.74900000000002</v>
      </c>
      <c r="S37" s="45"/>
      <c r="T37" s="14">
        <f t="shared" si="0"/>
        <v>1341.8445999999999</v>
      </c>
      <c r="U37" s="14"/>
      <c r="V37" s="48"/>
      <c r="W37" s="48"/>
      <c r="X37" s="48"/>
      <c r="Y37" s="48"/>
      <c r="Z37" s="48"/>
      <c r="AA37" s="49"/>
      <c r="AB37" s="49"/>
      <c r="AC37" s="49"/>
      <c r="AD37" s="50"/>
      <c r="AE37" s="50"/>
      <c r="AF37" s="50"/>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row>
    <row r="38" spans="1:99" s="52" customFormat="1" ht="105.75" x14ac:dyDescent="0.5">
      <c r="A38" s="40"/>
      <c r="B38" s="41"/>
      <c r="C38" s="42"/>
      <c r="D38" s="43"/>
      <c r="E38" s="42"/>
      <c r="F38" s="43"/>
      <c r="G38" s="43"/>
      <c r="H38" s="43"/>
      <c r="I38" s="42"/>
      <c r="J38" s="42"/>
      <c r="K38" s="54" t="s">
        <v>113</v>
      </c>
      <c r="L38" s="44" t="s">
        <v>114</v>
      </c>
      <c r="M38" s="45"/>
      <c r="N38" s="45"/>
      <c r="O38" s="45"/>
      <c r="P38" s="56">
        <v>766.96</v>
      </c>
      <c r="Q38" s="56">
        <v>730.26649999999995</v>
      </c>
      <c r="R38" s="56">
        <v>706.08500000000004</v>
      </c>
      <c r="S38" s="45"/>
      <c r="T38" s="14">
        <f t="shared" si="0"/>
        <v>2203.3114999999998</v>
      </c>
      <c r="U38" s="14"/>
      <c r="V38" s="48"/>
      <c r="W38" s="48"/>
      <c r="X38" s="48"/>
      <c r="Y38" s="48"/>
      <c r="Z38" s="48"/>
      <c r="AA38" s="49"/>
      <c r="AB38" s="49"/>
      <c r="AC38" s="49"/>
      <c r="AD38" s="50"/>
      <c r="AE38" s="50"/>
      <c r="AF38" s="50"/>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row>
    <row r="39" spans="1:99" s="52" customFormat="1" ht="105.75" x14ac:dyDescent="0.5">
      <c r="A39" s="40"/>
      <c r="B39" s="41"/>
      <c r="C39" s="42"/>
      <c r="D39" s="43"/>
      <c r="E39" s="42"/>
      <c r="F39" s="43"/>
      <c r="G39" s="43"/>
      <c r="H39" s="43"/>
      <c r="I39" s="42"/>
      <c r="J39" s="42"/>
      <c r="K39" s="54" t="s">
        <v>115</v>
      </c>
      <c r="L39" s="44" t="s">
        <v>116</v>
      </c>
      <c r="M39" s="45"/>
      <c r="N39" s="45"/>
      <c r="O39" s="45"/>
      <c r="P39" s="56">
        <v>38.689</v>
      </c>
      <c r="Q39" s="56">
        <v>39.067999999999998</v>
      </c>
      <c r="R39" s="56">
        <v>0</v>
      </c>
      <c r="S39" s="45"/>
      <c r="T39" s="14">
        <f t="shared" si="0"/>
        <v>77.757000000000005</v>
      </c>
      <c r="U39" s="14"/>
      <c r="V39" s="48"/>
      <c r="W39" s="48"/>
      <c r="X39" s="48"/>
      <c r="Y39" s="48"/>
      <c r="Z39" s="48"/>
      <c r="AA39" s="49"/>
      <c r="AB39" s="49"/>
      <c r="AC39" s="49"/>
      <c r="AD39" s="50"/>
      <c r="AE39" s="50"/>
      <c r="AF39" s="50"/>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row>
    <row r="40" spans="1:99" s="52" customFormat="1" x14ac:dyDescent="0.5">
      <c r="A40" s="40" t="s">
        <v>35</v>
      </c>
      <c r="B40" s="41" t="s">
        <v>105</v>
      </c>
      <c r="C40" s="42"/>
      <c r="D40" s="43"/>
      <c r="E40" s="42"/>
      <c r="F40" s="43"/>
      <c r="G40" s="43"/>
      <c r="H40" s="43"/>
      <c r="I40" s="42"/>
      <c r="J40" s="42"/>
      <c r="K40" s="54"/>
      <c r="L40" s="44" t="s">
        <v>45</v>
      </c>
      <c r="M40" s="45"/>
      <c r="N40" s="45"/>
      <c r="O40" s="45"/>
      <c r="P40" s="57">
        <f>P41+P42+P43</f>
        <v>984.35500000000002</v>
      </c>
      <c r="Q40" s="57">
        <f>Q41+Q42+Q43</f>
        <v>1064.4998999999998</v>
      </c>
      <c r="R40" s="57">
        <f>R41+R42+R43</f>
        <v>1112.107</v>
      </c>
      <c r="S40" s="45"/>
      <c r="T40" s="47">
        <f t="shared" si="0"/>
        <v>3160.9618999999998</v>
      </c>
      <c r="U40" s="14"/>
      <c r="V40" s="48"/>
      <c r="W40" s="48"/>
      <c r="X40" s="48"/>
      <c r="Y40" s="48"/>
      <c r="Z40" s="48"/>
      <c r="AA40" s="49"/>
      <c r="AB40" s="49"/>
      <c r="AC40" s="49"/>
      <c r="AD40" s="50"/>
      <c r="AE40" s="50"/>
      <c r="AF40" s="50"/>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c r="CT40" s="51"/>
      <c r="CU40" s="51"/>
    </row>
    <row r="41" spans="1:99" s="52" customFormat="1" x14ac:dyDescent="0.5">
      <c r="A41" s="40"/>
      <c r="B41" s="53"/>
      <c r="C41" s="42"/>
      <c r="D41" s="43"/>
      <c r="E41" s="42"/>
      <c r="F41" s="43"/>
      <c r="G41" s="43"/>
      <c r="H41" s="43"/>
      <c r="I41" s="42"/>
      <c r="J41" s="42"/>
      <c r="K41" s="54" t="s">
        <v>111</v>
      </c>
      <c r="L41" s="44" t="s">
        <v>112</v>
      </c>
      <c r="M41" s="45"/>
      <c r="N41" s="45"/>
      <c r="O41" s="45"/>
      <c r="P41" s="58">
        <v>299.06779999999998</v>
      </c>
      <c r="Q41" s="58">
        <v>324.5806</v>
      </c>
      <c r="R41" s="58">
        <v>408.86399999999998</v>
      </c>
      <c r="S41" s="45"/>
      <c r="T41" s="14">
        <f t="shared" si="0"/>
        <v>1032.5124000000001</v>
      </c>
      <c r="U41" s="14"/>
      <c r="V41" s="48"/>
      <c r="W41" s="48"/>
      <c r="X41" s="48"/>
      <c r="Y41" s="48"/>
      <c r="Z41" s="48"/>
      <c r="AA41" s="49"/>
      <c r="AB41" s="49"/>
      <c r="AC41" s="49"/>
      <c r="AD41" s="50"/>
      <c r="AE41" s="50"/>
      <c r="AF41" s="50"/>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row>
    <row r="42" spans="1:99" s="52" customFormat="1" ht="105.75" x14ac:dyDescent="0.5">
      <c r="A42" s="40"/>
      <c r="B42" s="41"/>
      <c r="C42" s="42"/>
      <c r="D42" s="43"/>
      <c r="E42" s="42"/>
      <c r="F42" s="43"/>
      <c r="G42" s="43"/>
      <c r="H42" s="43"/>
      <c r="I42" s="42"/>
      <c r="J42" s="42"/>
      <c r="K42" s="54" t="s">
        <v>113</v>
      </c>
      <c r="L42" s="44" t="s">
        <v>114</v>
      </c>
      <c r="M42" s="45"/>
      <c r="N42" s="45"/>
      <c r="O42" s="45"/>
      <c r="P42" s="58">
        <v>645.7002</v>
      </c>
      <c r="Q42" s="58">
        <v>709.73879999999997</v>
      </c>
      <c r="R42" s="58">
        <v>700.15599999999995</v>
      </c>
      <c r="S42" s="45"/>
      <c r="T42" s="14">
        <f t="shared" si="0"/>
        <v>2055.5949999999998</v>
      </c>
      <c r="U42" s="14"/>
      <c r="V42" s="48"/>
      <c r="W42" s="48"/>
      <c r="X42" s="48"/>
      <c r="Y42" s="48"/>
      <c r="Z42" s="48"/>
      <c r="AA42" s="49"/>
      <c r="AB42" s="49"/>
      <c r="AC42" s="49"/>
      <c r="AD42" s="50"/>
      <c r="AE42" s="50"/>
      <c r="AF42" s="50"/>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row>
    <row r="43" spans="1:99" s="52" customFormat="1" ht="105.75" x14ac:dyDescent="0.5">
      <c r="A43" s="40"/>
      <c r="B43" s="41"/>
      <c r="C43" s="42"/>
      <c r="D43" s="43"/>
      <c r="E43" s="42"/>
      <c r="F43" s="43"/>
      <c r="G43" s="43"/>
      <c r="H43" s="43"/>
      <c r="I43" s="42"/>
      <c r="J43" s="42"/>
      <c r="K43" s="54" t="s">
        <v>115</v>
      </c>
      <c r="L43" s="44" t="s">
        <v>116</v>
      </c>
      <c r="M43" s="45"/>
      <c r="N43" s="45"/>
      <c r="O43" s="45"/>
      <c r="P43" s="58">
        <v>39.587000000000003</v>
      </c>
      <c r="Q43" s="58">
        <v>30.180499999999999</v>
      </c>
      <c r="R43" s="58">
        <v>3.0870000000000002</v>
      </c>
      <c r="S43" s="45"/>
      <c r="T43" s="14">
        <f t="shared" si="0"/>
        <v>72.854500000000002</v>
      </c>
      <c r="U43" s="14"/>
      <c r="V43" s="48"/>
      <c r="W43" s="48"/>
      <c r="X43" s="48"/>
      <c r="Y43" s="48"/>
      <c r="Z43" s="48"/>
      <c r="AA43" s="49"/>
      <c r="AB43" s="49"/>
      <c r="AC43" s="49"/>
      <c r="AD43" s="50"/>
      <c r="AE43" s="50"/>
      <c r="AF43" s="50"/>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c r="CO43" s="51"/>
      <c r="CP43" s="51"/>
      <c r="CQ43" s="51"/>
      <c r="CR43" s="51"/>
      <c r="CS43" s="51"/>
      <c r="CT43" s="51"/>
      <c r="CU43" s="51"/>
    </row>
    <row r="44" spans="1:99" s="52" customFormat="1" x14ac:dyDescent="0.5">
      <c r="A44" s="40" t="s">
        <v>36</v>
      </c>
      <c r="B44" s="41" t="s">
        <v>106</v>
      </c>
      <c r="C44" s="42"/>
      <c r="D44" s="43"/>
      <c r="E44" s="42"/>
      <c r="F44" s="43"/>
      <c r="G44" s="43"/>
      <c r="H44" s="43"/>
      <c r="I44" s="42"/>
      <c r="J44" s="42"/>
      <c r="K44" s="54"/>
      <c r="L44" s="44" t="s">
        <v>45</v>
      </c>
      <c r="M44" s="45"/>
      <c r="N44" s="45"/>
      <c r="O44" s="45"/>
      <c r="P44" s="59">
        <f>P45+P46</f>
        <v>1128.204</v>
      </c>
      <c r="Q44" s="59">
        <f>Q45+Q46</f>
        <v>1039.1959999999999</v>
      </c>
      <c r="R44" s="59">
        <f>R45+R46</f>
        <v>1119.9880000000001</v>
      </c>
      <c r="S44" s="45"/>
      <c r="T44" s="47">
        <f t="shared" si="0"/>
        <v>3287.3879999999999</v>
      </c>
      <c r="U44" s="14"/>
      <c r="V44" s="48"/>
      <c r="W44" s="48"/>
      <c r="X44" s="48"/>
      <c r="Y44" s="48"/>
      <c r="Z44" s="48"/>
      <c r="AA44" s="49"/>
      <c r="AB44" s="49"/>
      <c r="AC44" s="49"/>
      <c r="AD44" s="50"/>
      <c r="AE44" s="50"/>
      <c r="AF44" s="50"/>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row>
    <row r="45" spans="1:99" s="52" customFormat="1" x14ac:dyDescent="0.5">
      <c r="A45" s="40"/>
      <c r="B45" s="53"/>
      <c r="C45" s="42"/>
      <c r="D45" s="43"/>
      <c r="E45" s="42"/>
      <c r="F45" s="43"/>
      <c r="G45" s="43"/>
      <c r="H45" s="43"/>
      <c r="I45" s="42"/>
      <c r="J45" s="42"/>
      <c r="K45" s="54" t="s">
        <v>111</v>
      </c>
      <c r="L45" s="60" t="s">
        <v>112</v>
      </c>
      <c r="M45" s="45"/>
      <c r="N45" s="45"/>
      <c r="O45" s="45"/>
      <c r="P45" s="61">
        <v>245.95599999999999</v>
      </c>
      <c r="Q45" s="61">
        <v>259.976</v>
      </c>
      <c r="R45" s="61">
        <v>303.55700000000002</v>
      </c>
      <c r="S45" s="45"/>
      <c r="T45" s="14">
        <f t="shared" si="0"/>
        <v>809.48900000000003</v>
      </c>
      <c r="U45" s="14"/>
      <c r="V45" s="48"/>
      <c r="W45" s="48"/>
      <c r="X45" s="48"/>
      <c r="Y45" s="48"/>
      <c r="Z45" s="48"/>
      <c r="AA45" s="49"/>
      <c r="AB45" s="49"/>
      <c r="AC45" s="49"/>
      <c r="AD45" s="50"/>
      <c r="AE45" s="50"/>
      <c r="AF45" s="50"/>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row>
    <row r="46" spans="1:99" s="52" customFormat="1" ht="105.75" x14ac:dyDescent="0.5">
      <c r="A46" s="40"/>
      <c r="B46" s="41"/>
      <c r="C46" s="42"/>
      <c r="D46" s="43"/>
      <c r="E46" s="42"/>
      <c r="F46" s="43"/>
      <c r="G46" s="43"/>
      <c r="H46" s="43"/>
      <c r="I46" s="42"/>
      <c r="J46" s="42"/>
      <c r="K46" s="54" t="s">
        <v>113</v>
      </c>
      <c r="L46" s="62" t="s">
        <v>114</v>
      </c>
      <c r="M46" s="45"/>
      <c r="N46" s="45"/>
      <c r="O46" s="45"/>
      <c r="P46" s="61">
        <v>882.24800000000005</v>
      </c>
      <c r="Q46" s="61">
        <v>779.22</v>
      </c>
      <c r="R46" s="61">
        <v>816.43100000000004</v>
      </c>
      <c r="S46" s="45"/>
      <c r="T46" s="14">
        <f t="shared" si="0"/>
        <v>2477.8990000000003</v>
      </c>
      <c r="U46" s="14"/>
      <c r="V46" s="48"/>
      <c r="W46" s="48"/>
      <c r="X46" s="48"/>
      <c r="Y46" s="48"/>
      <c r="Z46" s="48"/>
      <c r="AA46" s="49"/>
      <c r="AB46" s="49"/>
      <c r="AC46" s="49"/>
      <c r="AD46" s="50"/>
      <c r="AE46" s="50"/>
      <c r="AF46" s="50"/>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row>
    <row r="47" spans="1:99" s="52" customFormat="1" x14ac:dyDescent="0.5">
      <c r="A47" s="40" t="s">
        <v>37</v>
      </c>
      <c r="B47" s="41" t="s">
        <v>107</v>
      </c>
      <c r="C47" s="42"/>
      <c r="D47" s="43"/>
      <c r="E47" s="42"/>
      <c r="F47" s="43"/>
      <c r="G47" s="43"/>
      <c r="H47" s="43"/>
      <c r="I47" s="42"/>
      <c r="J47" s="42"/>
      <c r="K47" s="44"/>
      <c r="L47" s="44" t="s">
        <v>45</v>
      </c>
      <c r="M47" s="45"/>
      <c r="N47" s="45"/>
      <c r="O47" s="45"/>
      <c r="P47" s="63">
        <f>P48+P49+P50</f>
        <v>1505.4380000000001</v>
      </c>
      <c r="Q47" s="63">
        <f>Q48+Q49+Q50</f>
        <v>1563.48</v>
      </c>
      <c r="R47" s="63">
        <f>R48+R49+R50</f>
        <v>1652.617</v>
      </c>
      <c r="S47" s="45"/>
      <c r="T47" s="47">
        <f t="shared" si="0"/>
        <v>4721.5349999999999</v>
      </c>
      <c r="U47" s="14"/>
      <c r="V47" s="48"/>
      <c r="W47" s="48"/>
      <c r="X47" s="48"/>
      <c r="Y47" s="48"/>
      <c r="Z47" s="48"/>
      <c r="AA47" s="49"/>
      <c r="AB47" s="49"/>
      <c r="AC47" s="49"/>
      <c r="AD47" s="50"/>
      <c r="AE47" s="50"/>
      <c r="AF47" s="50"/>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c r="CT47" s="51"/>
      <c r="CU47" s="51"/>
    </row>
    <row r="48" spans="1:99" s="52" customFormat="1" x14ac:dyDescent="0.5">
      <c r="A48" s="40"/>
      <c r="B48" s="53"/>
      <c r="C48" s="42"/>
      <c r="D48" s="43"/>
      <c r="E48" s="42"/>
      <c r="F48" s="43"/>
      <c r="G48" s="43"/>
      <c r="H48" s="43"/>
      <c r="I48" s="42"/>
      <c r="J48" s="42"/>
      <c r="K48" s="54" t="s">
        <v>111</v>
      </c>
      <c r="L48" s="64" t="s">
        <v>112</v>
      </c>
      <c r="M48" s="45"/>
      <c r="N48" s="45"/>
      <c r="O48" s="45"/>
      <c r="P48" s="61">
        <v>406.673</v>
      </c>
      <c r="Q48" s="61">
        <v>433.32499999999999</v>
      </c>
      <c r="R48" s="61">
        <v>491.58800000000002</v>
      </c>
      <c r="S48" s="45"/>
      <c r="T48" s="14">
        <f t="shared" si="0"/>
        <v>1331.586</v>
      </c>
      <c r="U48" s="14"/>
      <c r="V48" s="48"/>
      <c r="W48" s="48"/>
      <c r="X48" s="48"/>
      <c r="Y48" s="48"/>
      <c r="Z48" s="48"/>
      <c r="AA48" s="49"/>
      <c r="AB48" s="49"/>
      <c r="AC48" s="49"/>
      <c r="AD48" s="50"/>
      <c r="AE48" s="50"/>
      <c r="AF48" s="50"/>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c r="CT48" s="51"/>
      <c r="CU48" s="51"/>
    </row>
    <row r="49" spans="1:99" s="52" customFormat="1" ht="105.75" x14ac:dyDescent="0.5">
      <c r="A49" s="40"/>
      <c r="B49" s="41"/>
      <c r="C49" s="42"/>
      <c r="D49" s="43"/>
      <c r="E49" s="42"/>
      <c r="F49" s="43"/>
      <c r="G49" s="43"/>
      <c r="H49" s="43"/>
      <c r="I49" s="42"/>
      <c r="J49" s="42"/>
      <c r="K49" s="54" t="s">
        <v>113</v>
      </c>
      <c r="L49" s="62" t="s">
        <v>114</v>
      </c>
      <c r="M49" s="45"/>
      <c r="N49" s="45"/>
      <c r="O49" s="45"/>
      <c r="P49" s="61">
        <v>1098.7650000000001</v>
      </c>
      <c r="Q49" s="61">
        <v>1130.155</v>
      </c>
      <c r="R49" s="61">
        <v>1161.029</v>
      </c>
      <c r="S49" s="45"/>
      <c r="T49" s="14">
        <f t="shared" si="0"/>
        <v>3389.9490000000001</v>
      </c>
      <c r="U49" s="14"/>
      <c r="V49" s="48"/>
      <c r="W49" s="48"/>
      <c r="X49" s="48"/>
      <c r="Y49" s="48"/>
      <c r="Z49" s="48"/>
      <c r="AA49" s="49"/>
      <c r="AB49" s="49"/>
      <c r="AC49" s="49"/>
      <c r="AD49" s="50"/>
      <c r="AE49" s="50"/>
      <c r="AF49" s="50"/>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c r="CT49" s="51"/>
      <c r="CU49" s="51"/>
    </row>
    <row r="50" spans="1:99" s="52" customFormat="1" hidden="1" x14ac:dyDescent="0.5">
      <c r="A50" s="40"/>
      <c r="B50" s="41"/>
      <c r="C50" s="42"/>
      <c r="D50" s="43"/>
      <c r="E50" s="42"/>
      <c r="F50" s="43"/>
      <c r="G50" s="43"/>
      <c r="H50" s="43"/>
      <c r="I50" s="42"/>
      <c r="J50" s="42"/>
      <c r="K50" s="54" t="s">
        <v>115</v>
      </c>
      <c r="L50" s="60"/>
      <c r="M50" s="45"/>
      <c r="N50" s="45"/>
      <c r="O50" s="45"/>
      <c r="P50" s="61">
        <v>0</v>
      </c>
      <c r="Q50" s="61">
        <v>0</v>
      </c>
      <c r="R50" s="61">
        <v>0</v>
      </c>
      <c r="S50" s="45"/>
      <c r="T50" s="14">
        <f t="shared" si="0"/>
        <v>0</v>
      </c>
      <c r="U50" s="14"/>
      <c r="V50" s="48"/>
      <c r="W50" s="48"/>
      <c r="X50" s="48"/>
      <c r="Y50" s="48"/>
      <c r="Z50" s="48"/>
      <c r="AA50" s="49"/>
      <c r="AB50" s="49"/>
      <c r="AC50" s="49"/>
      <c r="AD50" s="50"/>
      <c r="AE50" s="50"/>
      <c r="AF50" s="50"/>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c r="CQ50" s="51"/>
      <c r="CR50" s="51"/>
      <c r="CS50" s="51"/>
      <c r="CT50" s="51"/>
      <c r="CU50" s="51"/>
    </row>
    <row r="51" spans="1:99" s="52" customFormat="1" x14ac:dyDescent="0.5">
      <c r="A51" s="40" t="s">
        <v>38</v>
      </c>
      <c r="B51" s="65" t="s">
        <v>108</v>
      </c>
      <c r="C51" s="42"/>
      <c r="D51" s="43"/>
      <c r="E51" s="42"/>
      <c r="F51" s="43"/>
      <c r="G51" s="43"/>
      <c r="H51" s="43"/>
      <c r="I51" s="42"/>
      <c r="J51" s="42"/>
      <c r="K51" s="44"/>
      <c r="L51" s="44" t="s">
        <v>45</v>
      </c>
      <c r="M51" s="45"/>
      <c r="N51" s="45"/>
      <c r="O51" s="45"/>
      <c r="P51" s="63">
        <f>P52+P53+P54</f>
        <v>269.83199999999999</v>
      </c>
      <c r="Q51" s="63">
        <f>Q52+Q53+Q54</f>
        <v>260.35400000000004</v>
      </c>
      <c r="R51" s="63">
        <f>R52+R53+R54</f>
        <v>295.447</v>
      </c>
      <c r="S51" s="45"/>
      <c r="T51" s="47">
        <f t="shared" si="0"/>
        <v>825.63300000000004</v>
      </c>
      <c r="U51" s="14"/>
      <c r="V51" s="48"/>
      <c r="W51" s="48"/>
      <c r="X51" s="48"/>
      <c r="Y51" s="48"/>
      <c r="Z51" s="48"/>
      <c r="AA51" s="49"/>
      <c r="AB51" s="49"/>
      <c r="AC51" s="49"/>
      <c r="AD51" s="50"/>
      <c r="AE51" s="50"/>
      <c r="AF51" s="50"/>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c r="CT51" s="51"/>
      <c r="CU51" s="51"/>
    </row>
    <row r="52" spans="1:99" s="52" customFormat="1" x14ac:dyDescent="0.5">
      <c r="A52" s="40"/>
      <c r="B52" s="53"/>
      <c r="C52" s="42"/>
      <c r="D52" s="43"/>
      <c r="E52" s="42"/>
      <c r="F52" s="43"/>
      <c r="G52" s="43"/>
      <c r="H52" s="43"/>
      <c r="I52" s="42"/>
      <c r="J52" s="42"/>
      <c r="K52" s="54" t="s">
        <v>111</v>
      </c>
      <c r="L52" s="44" t="s">
        <v>112</v>
      </c>
      <c r="M52" s="45"/>
      <c r="N52" s="45"/>
      <c r="O52" s="45"/>
      <c r="P52" s="56">
        <v>79.058999999999997</v>
      </c>
      <c r="Q52" s="56">
        <v>94.091999999999999</v>
      </c>
      <c r="R52" s="56">
        <v>114.158</v>
      </c>
      <c r="S52" s="45"/>
      <c r="T52" s="14">
        <f t="shared" si="0"/>
        <v>287.30900000000003</v>
      </c>
      <c r="U52" s="14"/>
      <c r="V52" s="48"/>
      <c r="W52" s="48"/>
      <c r="X52" s="48"/>
      <c r="Y52" s="48"/>
      <c r="Z52" s="48"/>
      <c r="AA52" s="49"/>
      <c r="AB52" s="49"/>
      <c r="AC52" s="49"/>
      <c r="AD52" s="50"/>
      <c r="AE52" s="50"/>
      <c r="AF52" s="50"/>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c r="CL52" s="51"/>
      <c r="CM52" s="51"/>
      <c r="CN52" s="51"/>
      <c r="CO52" s="51"/>
      <c r="CP52" s="51"/>
      <c r="CQ52" s="51"/>
      <c r="CR52" s="51"/>
      <c r="CS52" s="51"/>
      <c r="CT52" s="51"/>
      <c r="CU52" s="51"/>
    </row>
    <row r="53" spans="1:99" s="52" customFormat="1" ht="105.75" x14ac:dyDescent="0.5">
      <c r="A53" s="40"/>
      <c r="B53" s="65"/>
      <c r="C53" s="42"/>
      <c r="D53" s="43"/>
      <c r="E53" s="42"/>
      <c r="F53" s="43"/>
      <c r="G53" s="43"/>
      <c r="H53" s="43"/>
      <c r="I53" s="42"/>
      <c r="J53" s="42"/>
      <c r="K53" s="54" t="s">
        <v>113</v>
      </c>
      <c r="L53" s="44" t="s">
        <v>114</v>
      </c>
      <c r="M53" s="45"/>
      <c r="N53" s="45"/>
      <c r="O53" s="45"/>
      <c r="P53" s="56">
        <v>186.03800000000001</v>
      </c>
      <c r="Q53" s="56">
        <v>158.93600000000001</v>
      </c>
      <c r="R53" s="56">
        <v>181.28899999999999</v>
      </c>
      <c r="S53" s="45"/>
      <c r="T53" s="14">
        <f t="shared" si="0"/>
        <v>526.26300000000003</v>
      </c>
      <c r="U53" s="14"/>
      <c r="V53" s="48"/>
      <c r="W53" s="48"/>
      <c r="X53" s="48"/>
      <c r="Y53" s="48"/>
      <c r="Z53" s="48"/>
      <c r="AA53" s="49"/>
      <c r="AB53" s="49"/>
      <c r="AC53" s="49"/>
      <c r="AD53" s="50"/>
      <c r="AE53" s="50"/>
      <c r="AF53" s="50"/>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row>
    <row r="54" spans="1:99" s="52" customFormat="1" ht="105.75" x14ac:dyDescent="0.5">
      <c r="A54" s="40"/>
      <c r="B54" s="65"/>
      <c r="C54" s="42"/>
      <c r="D54" s="43"/>
      <c r="E54" s="42"/>
      <c r="F54" s="43"/>
      <c r="G54" s="43"/>
      <c r="H54" s="43"/>
      <c r="I54" s="42"/>
      <c r="J54" s="42"/>
      <c r="K54" s="54" t="s">
        <v>115</v>
      </c>
      <c r="L54" s="44" t="s">
        <v>116</v>
      </c>
      <c r="M54" s="45"/>
      <c r="N54" s="45"/>
      <c r="O54" s="45"/>
      <c r="P54" s="56">
        <v>4.7350000000000003</v>
      </c>
      <c r="Q54" s="56">
        <v>7.3259999999999996</v>
      </c>
      <c r="R54" s="61"/>
      <c r="S54" s="45"/>
      <c r="T54" s="14">
        <f t="shared" si="0"/>
        <v>12.061</v>
      </c>
      <c r="U54" s="14"/>
      <c r="V54" s="48"/>
      <c r="W54" s="48"/>
      <c r="X54" s="48"/>
      <c r="Y54" s="48"/>
      <c r="Z54" s="48"/>
      <c r="AA54" s="49"/>
      <c r="AB54" s="49"/>
      <c r="AC54" s="49"/>
      <c r="AD54" s="50"/>
      <c r="AE54" s="50"/>
      <c r="AF54" s="50"/>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1"/>
      <c r="CL54" s="51"/>
      <c r="CM54" s="51"/>
      <c r="CN54" s="51"/>
      <c r="CO54" s="51"/>
      <c r="CP54" s="51"/>
      <c r="CQ54" s="51"/>
      <c r="CR54" s="51"/>
      <c r="CS54" s="51"/>
      <c r="CT54" s="51"/>
      <c r="CU54" s="51"/>
    </row>
    <row r="55" spans="1:99" s="52" customFormat="1" x14ac:dyDescent="0.5">
      <c r="A55" s="40" t="s">
        <v>118</v>
      </c>
      <c r="B55" s="65" t="s">
        <v>109</v>
      </c>
      <c r="C55" s="42"/>
      <c r="D55" s="43"/>
      <c r="E55" s="42"/>
      <c r="F55" s="43"/>
      <c r="G55" s="43"/>
      <c r="H55" s="43"/>
      <c r="I55" s="42"/>
      <c r="J55" s="42"/>
      <c r="K55" s="44"/>
      <c r="L55" s="44" t="s">
        <v>45</v>
      </c>
      <c r="M55" s="45"/>
      <c r="N55" s="45"/>
      <c r="O55" s="45"/>
      <c r="P55" s="63">
        <f>P56+P57+P58</f>
        <v>352.10629999999998</v>
      </c>
      <c r="Q55" s="63">
        <f>Q56+Q57+Q58</f>
        <v>384.01130000000001</v>
      </c>
      <c r="R55" s="63">
        <f>R56+R57+R58</f>
        <v>404.16399999999999</v>
      </c>
      <c r="S55" s="45"/>
      <c r="T55" s="47">
        <f t="shared" si="0"/>
        <v>1140.2816</v>
      </c>
      <c r="U55" s="14"/>
      <c r="V55" s="48"/>
      <c r="W55" s="48"/>
      <c r="X55" s="48"/>
      <c r="Y55" s="48"/>
      <c r="Z55" s="48"/>
      <c r="AA55" s="49"/>
      <c r="AB55" s="49"/>
      <c r="AC55" s="49"/>
      <c r="AD55" s="50"/>
      <c r="AE55" s="50"/>
      <c r="AF55" s="50"/>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c r="CQ55" s="51"/>
      <c r="CR55" s="51"/>
      <c r="CS55" s="51"/>
      <c r="CT55" s="51"/>
      <c r="CU55" s="51"/>
    </row>
    <row r="56" spans="1:99" s="52" customFormat="1" x14ac:dyDescent="0.5">
      <c r="A56" s="40"/>
      <c r="B56" s="53"/>
      <c r="C56" s="42"/>
      <c r="D56" s="43"/>
      <c r="E56" s="42"/>
      <c r="F56" s="43"/>
      <c r="G56" s="43"/>
      <c r="H56" s="43"/>
      <c r="I56" s="42"/>
      <c r="J56" s="42"/>
      <c r="K56" s="54" t="s">
        <v>111</v>
      </c>
      <c r="L56" s="44" t="s">
        <v>112</v>
      </c>
      <c r="M56" s="45"/>
      <c r="N56" s="45"/>
      <c r="O56" s="45"/>
      <c r="P56" s="61">
        <v>124.92059999999999</v>
      </c>
      <c r="Q56" s="61">
        <v>157.74469999999999</v>
      </c>
      <c r="R56" s="61">
        <v>185.60499999999999</v>
      </c>
      <c r="S56" s="45"/>
      <c r="T56" s="14">
        <f t="shared" si="0"/>
        <v>468.27030000000002</v>
      </c>
      <c r="U56" s="14"/>
      <c r="V56" s="48"/>
      <c r="W56" s="48"/>
      <c r="X56" s="48"/>
      <c r="Y56" s="48"/>
      <c r="Z56" s="48"/>
      <c r="AA56" s="49"/>
      <c r="AB56" s="49"/>
      <c r="AC56" s="49"/>
      <c r="AD56" s="50"/>
      <c r="AE56" s="50"/>
      <c r="AF56" s="50"/>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c r="CG56" s="51"/>
      <c r="CH56" s="51"/>
      <c r="CI56" s="51"/>
      <c r="CJ56" s="51"/>
      <c r="CK56" s="51"/>
      <c r="CL56" s="51"/>
      <c r="CM56" s="51"/>
      <c r="CN56" s="51"/>
      <c r="CO56" s="51"/>
      <c r="CP56" s="51"/>
      <c r="CQ56" s="51"/>
      <c r="CR56" s="51"/>
      <c r="CS56" s="51"/>
      <c r="CT56" s="51"/>
      <c r="CU56" s="51"/>
    </row>
    <row r="57" spans="1:99" s="52" customFormat="1" ht="105.75" x14ac:dyDescent="0.5">
      <c r="A57" s="40"/>
      <c r="B57" s="65"/>
      <c r="C57" s="42"/>
      <c r="D57" s="43"/>
      <c r="E57" s="42"/>
      <c r="F57" s="43"/>
      <c r="G57" s="43"/>
      <c r="H57" s="43"/>
      <c r="I57" s="42"/>
      <c r="J57" s="42"/>
      <c r="K57" s="54" t="s">
        <v>113</v>
      </c>
      <c r="L57" s="44" t="s">
        <v>114</v>
      </c>
      <c r="M57" s="45"/>
      <c r="N57" s="45"/>
      <c r="O57" s="45"/>
      <c r="P57" s="61">
        <v>217.23169999999999</v>
      </c>
      <c r="Q57" s="61">
        <v>218.01779999999999</v>
      </c>
      <c r="R57" s="61">
        <v>218.559</v>
      </c>
      <c r="S57" s="45"/>
      <c r="T57" s="14">
        <f t="shared" si="0"/>
        <v>653.80849999999998</v>
      </c>
      <c r="U57" s="14"/>
      <c r="V57" s="48"/>
      <c r="W57" s="48"/>
      <c r="X57" s="48"/>
      <c r="Y57" s="48"/>
      <c r="Z57" s="48"/>
      <c r="AA57" s="49"/>
      <c r="AB57" s="49"/>
      <c r="AC57" s="49"/>
      <c r="AD57" s="50"/>
      <c r="AE57" s="50"/>
      <c r="AF57" s="50"/>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1"/>
      <c r="CJ57" s="51"/>
      <c r="CK57" s="51"/>
      <c r="CL57" s="51"/>
      <c r="CM57" s="51"/>
      <c r="CN57" s="51"/>
      <c r="CO57" s="51"/>
      <c r="CP57" s="51"/>
      <c r="CQ57" s="51"/>
      <c r="CR57" s="51"/>
      <c r="CS57" s="51"/>
      <c r="CT57" s="51"/>
      <c r="CU57" s="51"/>
    </row>
    <row r="58" spans="1:99" s="52" customFormat="1" ht="105.75" x14ac:dyDescent="0.5">
      <c r="A58" s="40"/>
      <c r="B58" s="65"/>
      <c r="C58" s="42"/>
      <c r="D58" s="43"/>
      <c r="E58" s="42"/>
      <c r="F58" s="43"/>
      <c r="G58" s="43"/>
      <c r="H58" s="43"/>
      <c r="I58" s="42"/>
      <c r="J58" s="42"/>
      <c r="K58" s="54" t="s">
        <v>115</v>
      </c>
      <c r="L58" s="44" t="s">
        <v>116</v>
      </c>
      <c r="M58" s="45"/>
      <c r="N58" s="45"/>
      <c r="O58" s="45"/>
      <c r="P58" s="66">
        <v>9.9540000000000006</v>
      </c>
      <c r="Q58" s="61">
        <v>8.2487999999999992</v>
      </c>
      <c r="R58" s="61">
        <v>0</v>
      </c>
      <c r="S58" s="45"/>
      <c r="T58" s="14">
        <f t="shared" si="0"/>
        <v>18.2028</v>
      </c>
      <c r="U58" s="14"/>
      <c r="V58" s="48"/>
      <c r="W58" s="48"/>
      <c r="X58" s="48"/>
      <c r="Y58" s="48"/>
      <c r="Z58" s="48"/>
      <c r="AA58" s="49"/>
      <c r="AB58" s="49"/>
      <c r="AC58" s="49"/>
      <c r="AD58" s="50"/>
      <c r="AE58" s="50"/>
      <c r="AF58" s="50"/>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1"/>
      <c r="CJ58" s="51"/>
      <c r="CK58" s="51"/>
      <c r="CL58" s="51"/>
      <c r="CM58" s="51"/>
      <c r="CN58" s="51"/>
      <c r="CO58" s="51"/>
      <c r="CP58" s="51"/>
      <c r="CQ58" s="51"/>
      <c r="CR58" s="51"/>
      <c r="CS58" s="51"/>
      <c r="CT58" s="51"/>
      <c r="CU58" s="51"/>
    </row>
    <row r="59" spans="1:99" s="52" customFormat="1" ht="70.5" x14ac:dyDescent="0.5">
      <c r="A59" s="40" t="s">
        <v>91</v>
      </c>
      <c r="B59" s="65" t="s">
        <v>110</v>
      </c>
      <c r="C59" s="42"/>
      <c r="D59" s="43"/>
      <c r="E59" s="42"/>
      <c r="F59" s="43"/>
      <c r="G59" s="43"/>
      <c r="H59" s="43"/>
      <c r="I59" s="42"/>
      <c r="J59" s="42"/>
      <c r="K59" s="44"/>
      <c r="L59" s="44" t="s">
        <v>45</v>
      </c>
      <c r="M59" s="45"/>
      <c r="N59" s="45"/>
      <c r="O59" s="45"/>
      <c r="P59" s="63">
        <f>P60+P61+P62</f>
        <v>1044.2855</v>
      </c>
      <c r="Q59" s="63">
        <f>Q60+Q61+Q62</f>
        <v>1060.4256</v>
      </c>
      <c r="R59" s="63">
        <f>R60+R61+R62</f>
        <v>1056.451</v>
      </c>
      <c r="S59" s="45"/>
      <c r="T59" s="47">
        <f t="shared" si="0"/>
        <v>3161.1621</v>
      </c>
      <c r="U59" s="14"/>
      <c r="V59" s="48"/>
      <c r="W59" s="48"/>
      <c r="X59" s="48"/>
      <c r="Y59" s="48"/>
      <c r="Z59" s="48"/>
      <c r="AA59" s="49"/>
      <c r="AB59" s="49"/>
      <c r="AC59" s="49"/>
      <c r="AD59" s="50"/>
      <c r="AE59" s="50"/>
      <c r="AF59" s="50"/>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1"/>
      <c r="CD59" s="51"/>
      <c r="CE59" s="51"/>
      <c r="CF59" s="51"/>
      <c r="CG59" s="51"/>
      <c r="CH59" s="51"/>
      <c r="CI59" s="51"/>
      <c r="CJ59" s="51"/>
      <c r="CK59" s="51"/>
      <c r="CL59" s="51"/>
      <c r="CM59" s="51"/>
      <c r="CN59" s="51"/>
      <c r="CO59" s="51"/>
      <c r="CP59" s="51"/>
      <c r="CQ59" s="51"/>
      <c r="CR59" s="51"/>
      <c r="CS59" s="51"/>
      <c r="CT59" s="51"/>
      <c r="CU59" s="51"/>
    </row>
    <row r="60" spans="1:99" s="52" customFormat="1" x14ac:dyDescent="0.5">
      <c r="A60" s="40"/>
      <c r="B60" s="53"/>
      <c r="C60" s="42"/>
      <c r="D60" s="43"/>
      <c r="E60" s="42"/>
      <c r="F60" s="43"/>
      <c r="G60" s="43"/>
      <c r="H60" s="43"/>
      <c r="I60" s="42"/>
      <c r="J60" s="42"/>
      <c r="K60" s="54" t="s">
        <v>111</v>
      </c>
      <c r="L60" s="60" t="s">
        <v>112</v>
      </c>
      <c r="M60" s="45"/>
      <c r="N60" s="45"/>
      <c r="O60" s="45"/>
      <c r="P60" s="61">
        <v>281.69400000000002</v>
      </c>
      <c r="Q60" s="61">
        <v>335.68009999999998</v>
      </c>
      <c r="R60" s="61">
        <v>371.245</v>
      </c>
      <c r="S60" s="45"/>
      <c r="T60" s="14">
        <f t="shared" si="0"/>
        <v>988.6191</v>
      </c>
      <c r="U60" s="14"/>
      <c r="V60" s="48"/>
      <c r="W60" s="48"/>
      <c r="X60" s="48"/>
      <c r="Y60" s="48"/>
      <c r="Z60" s="48"/>
      <c r="AA60" s="49"/>
      <c r="AB60" s="49"/>
      <c r="AC60" s="49"/>
      <c r="AD60" s="50"/>
      <c r="AE60" s="50"/>
      <c r="AF60" s="50"/>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c r="BZ60" s="51"/>
      <c r="CA60" s="51"/>
      <c r="CB60" s="51"/>
      <c r="CC60" s="51"/>
      <c r="CD60" s="51"/>
      <c r="CE60" s="51"/>
      <c r="CF60" s="51"/>
      <c r="CG60" s="51"/>
      <c r="CH60" s="51"/>
      <c r="CI60" s="51"/>
      <c r="CJ60" s="51"/>
      <c r="CK60" s="51"/>
      <c r="CL60" s="51"/>
      <c r="CM60" s="51"/>
      <c r="CN60" s="51"/>
      <c r="CO60" s="51"/>
      <c r="CP60" s="51"/>
      <c r="CQ60" s="51"/>
      <c r="CR60" s="51"/>
      <c r="CS60" s="51"/>
      <c r="CT60" s="51"/>
      <c r="CU60" s="51"/>
    </row>
    <row r="61" spans="1:99" s="52" customFormat="1" ht="105.75" x14ac:dyDescent="0.5">
      <c r="A61" s="40"/>
      <c r="B61" s="67"/>
      <c r="C61" s="42"/>
      <c r="D61" s="43"/>
      <c r="E61" s="42"/>
      <c r="F61" s="43"/>
      <c r="G61" s="43"/>
      <c r="H61" s="43"/>
      <c r="I61" s="42"/>
      <c r="J61" s="42"/>
      <c r="K61" s="54" t="s">
        <v>113</v>
      </c>
      <c r="L61" s="62" t="s">
        <v>114</v>
      </c>
      <c r="M61" s="45"/>
      <c r="N61" s="45"/>
      <c r="O61" s="45"/>
      <c r="P61" s="61">
        <v>723.69449999999995</v>
      </c>
      <c r="Q61" s="61">
        <v>687.41750000000002</v>
      </c>
      <c r="R61" s="61">
        <v>685.20600000000002</v>
      </c>
      <c r="S61" s="45"/>
      <c r="T61" s="14">
        <f t="shared" si="0"/>
        <v>2096.3180000000002</v>
      </c>
      <c r="U61" s="14"/>
      <c r="V61" s="48"/>
      <c r="W61" s="48"/>
      <c r="X61" s="48"/>
      <c r="Y61" s="48"/>
      <c r="Z61" s="48"/>
      <c r="AA61" s="49"/>
      <c r="AB61" s="49"/>
      <c r="AC61" s="49"/>
      <c r="AD61" s="50"/>
      <c r="AE61" s="50"/>
      <c r="AF61" s="50"/>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1"/>
      <c r="BZ61" s="51"/>
      <c r="CA61" s="51"/>
      <c r="CB61" s="51"/>
      <c r="CC61" s="51"/>
      <c r="CD61" s="51"/>
      <c r="CE61" s="51"/>
      <c r="CF61" s="51"/>
      <c r="CG61" s="51"/>
      <c r="CH61" s="51"/>
      <c r="CI61" s="51"/>
      <c r="CJ61" s="51"/>
      <c r="CK61" s="51"/>
      <c r="CL61" s="51"/>
      <c r="CM61" s="51"/>
      <c r="CN61" s="51"/>
      <c r="CO61" s="51"/>
      <c r="CP61" s="51"/>
      <c r="CQ61" s="51"/>
      <c r="CR61" s="51"/>
      <c r="CS61" s="51"/>
      <c r="CT61" s="51"/>
      <c r="CU61" s="51"/>
    </row>
    <row r="62" spans="1:99" s="52" customFormat="1" ht="105.75" x14ac:dyDescent="0.5">
      <c r="A62" s="40"/>
      <c r="B62" s="67"/>
      <c r="C62" s="42"/>
      <c r="D62" s="43"/>
      <c r="E62" s="42"/>
      <c r="F62" s="43"/>
      <c r="G62" s="43"/>
      <c r="H62" s="43"/>
      <c r="I62" s="42"/>
      <c r="J62" s="42"/>
      <c r="K62" s="54" t="s">
        <v>115</v>
      </c>
      <c r="L62" s="62" t="s">
        <v>117</v>
      </c>
      <c r="M62" s="45"/>
      <c r="N62" s="45"/>
      <c r="O62" s="45"/>
      <c r="P62" s="61">
        <v>38.896999999999998</v>
      </c>
      <c r="Q62" s="61">
        <v>37.328000000000003</v>
      </c>
      <c r="R62" s="61"/>
      <c r="S62" s="45"/>
      <c r="T62" s="14">
        <f t="shared" si="0"/>
        <v>76.224999999999994</v>
      </c>
      <c r="U62" s="14"/>
      <c r="V62" s="48"/>
      <c r="W62" s="48"/>
      <c r="X62" s="48"/>
      <c r="Y62" s="48"/>
      <c r="Z62" s="48"/>
      <c r="AA62" s="49"/>
      <c r="AB62" s="49"/>
      <c r="AC62" s="49"/>
      <c r="AD62" s="50"/>
      <c r="AE62" s="50"/>
      <c r="AF62" s="50"/>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1"/>
      <c r="CL62" s="51"/>
      <c r="CM62" s="51"/>
      <c r="CN62" s="51"/>
      <c r="CO62" s="51"/>
      <c r="CP62" s="51"/>
      <c r="CQ62" s="51"/>
      <c r="CR62" s="51"/>
      <c r="CS62" s="51"/>
      <c r="CT62" s="51"/>
      <c r="CU62" s="51"/>
    </row>
    <row r="63" spans="1:99" s="73" customFormat="1" ht="48" customHeight="1" x14ac:dyDescent="0.5">
      <c r="A63" s="206" t="s">
        <v>21</v>
      </c>
      <c r="B63" s="206"/>
      <c r="C63" s="206"/>
      <c r="D63" s="206"/>
      <c r="E63" s="206"/>
      <c r="F63" s="206"/>
      <c r="G63" s="206"/>
      <c r="H63" s="206"/>
      <c r="I63" s="206"/>
      <c r="J63" s="206"/>
      <c r="K63" s="206"/>
      <c r="L63" s="206"/>
      <c r="M63" s="206"/>
      <c r="N63" s="206"/>
      <c r="O63" s="206"/>
      <c r="P63" s="206"/>
      <c r="Q63" s="206"/>
      <c r="R63" s="206"/>
      <c r="S63" s="206"/>
      <c r="T63" s="206"/>
      <c r="U63" s="206"/>
      <c r="V63" s="68"/>
      <c r="W63" s="69"/>
      <c r="X63" s="69"/>
      <c r="Y63" s="69"/>
      <c r="Z63" s="69"/>
      <c r="AA63" s="70"/>
      <c r="AB63" s="70"/>
      <c r="AC63" s="70"/>
      <c r="AD63" s="71"/>
      <c r="AE63" s="71"/>
      <c r="AF63" s="71"/>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2"/>
      <c r="BR63" s="72"/>
      <c r="BS63" s="72"/>
      <c r="BT63" s="72"/>
      <c r="BU63" s="72"/>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row>
    <row r="64" spans="1:99" s="78" customFormat="1" ht="172.5" x14ac:dyDescent="0.5">
      <c r="A64" s="2" t="s">
        <v>22</v>
      </c>
      <c r="B64" s="5"/>
      <c r="C64" s="5" t="s">
        <v>48</v>
      </c>
      <c r="D64" s="5" t="s">
        <v>23</v>
      </c>
      <c r="E64" s="5" t="s">
        <v>83</v>
      </c>
      <c r="F64" s="3" t="s">
        <v>133</v>
      </c>
      <c r="G64" s="5" t="s">
        <v>134</v>
      </c>
      <c r="H64" s="3" t="s">
        <v>132</v>
      </c>
      <c r="I64" s="7"/>
      <c r="J64" s="7"/>
      <c r="K64" s="2"/>
      <c r="L64" s="6" t="s">
        <v>11</v>
      </c>
      <c r="M64" s="19"/>
      <c r="N64" s="9"/>
      <c r="O64" s="9"/>
      <c r="P64" s="9">
        <f>P65+P69+P72+P75+P78+P81+P84+P87+P90</f>
        <v>11043.786</v>
      </c>
      <c r="Q64" s="9">
        <f>Q65+Q69+Q72+Q75+Q78+Q81+Q84+Q87+Q90</f>
        <v>30492.310999999994</v>
      </c>
      <c r="R64" s="9">
        <f>R65+R69+R72+R75+R78+R81+R84+R87+R90</f>
        <v>29568.712899999999</v>
      </c>
      <c r="S64" s="9"/>
      <c r="T64" s="9">
        <f>T65+T69+T72+T75+T78+T81+T84+T87+T90</f>
        <v>71104.809900000007</v>
      </c>
      <c r="U64" s="3" t="s">
        <v>18</v>
      </c>
      <c r="V64" s="74"/>
      <c r="W64" s="74"/>
      <c r="X64" s="74"/>
      <c r="Y64" s="75"/>
      <c r="Z64" s="75"/>
      <c r="AA64" s="75"/>
      <c r="AB64" s="75"/>
      <c r="AC64" s="75"/>
      <c r="AD64" s="76"/>
      <c r="AE64" s="77"/>
      <c r="AF64" s="77"/>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c r="BK64" s="77"/>
      <c r="BL64" s="77"/>
      <c r="BM64" s="77"/>
      <c r="BN64" s="77"/>
      <c r="BO64" s="77"/>
      <c r="BP64" s="77"/>
      <c r="BQ64" s="77"/>
      <c r="BR64" s="77"/>
      <c r="BS64" s="77"/>
      <c r="BT64" s="77"/>
      <c r="BU64" s="77"/>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row>
    <row r="65" spans="1:99" s="34" customFormat="1" ht="213.75" customHeight="1" x14ac:dyDescent="0.45">
      <c r="A65" s="79" t="s">
        <v>24</v>
      </c>
      <c r="B65" s="80" t="s">
        <v>64</v>
      </c>
      <c r="C65" s="81"/>
      <c r="D65" s="81"/>
      <c r="E65" s="81"/>
      <c r="F65" s="82"/>
      <c r="G65" s="82"/>
      <c r="H65" s="82"/>
      <c r="I65" s="82" t="s">
        <v>33</v>
      </c>
      <c r="J65" s="83">
        <v>253</v>
      </c>
      <c r="K65" s="79"/>
      <c r="L65" s="84" t="s">
        <v>25</v>
      </c>
      <c r="M65" s="46"/>
      <c r="N65" s="46"/>
      <c r="O65" s="46"/>
      <c r="P65" s="46"/>
      <c r="Q65" s="46">
        <f>Q66+Q67+Q68</f>
        <v>8241.9609999999993</v>
      </c>
      <c r="R65" s="46">
        <f>R66+R67+R68</f>
        <v>8915.978000000001</v>
      </c>
      <c r="S65" s="46"/>
      <c r="T65" s="46">
        <f>Q65+R65</f>
        <v>17157.938999999998</v>
      </c>
      <c r="U65" s="8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row>
    <row r="66" spans="1:99" s="73" customFormat="1" x14ac:dyDescent="0.5">
      <c r="A66" s="86"/>
      <c r="B66" s="87"/>
      <c r="C66" s="87"/>
      <c r="D66" s="87"/>
      <c r="E66" s="87"/>
      <c r="F66" s="87"/>
      <c r="G66" s="87"/>
      <c r="H66" s="87"/>
      <c r="I66" s="87"/>
      <c r="J66" s="88"/>
      <c r="K66" s="40" t="s">
        <v>72</v>
      </c>
      <c r="L66" s="89"/>
      <c r="M66" s="14"/>
      <c r="N66" s="45"/>
      <c r="O66" s="45"/>
      <c r="P66" s="45"/>
      <c r="Q66" s="45">
        <v>7427.3</v>
      </c>
      <c r="R66" s="45">
        <v>8055.2889999999998</v>
      </c>
      <c r="S66" s="45"/>
      <c r="T66" s="45">
        <f t="shared" ref="T66:T71" si="1">Q66+R66</f>
        <v>15482.589</v>
      </c>
      <c r="U66" s="90"/>
      <c r="V66" s="69"/>
      <c r="W66" s="69"/>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2"/>
      <c r="BR66" s="72"/>
      <c r="BS66" s="72"/>
      <c r="BT66" s="72"/>
      <c r="BU66" s="72"/>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row>
    <row r="67" spans="1:99" s="73" customFormat="1" ht="70.5" x14ac:dyDescent="0.5">
      <c r="A67" s="86"/>
      <c r="B67" s="87"/>
      <c r="C67" s="87"/>
      <c r="D67" s="87"/>
      <c r="E67" s="87"/>
      <c r="F67" s="87"/>
      <c r="G67" s="87"/>
      <c r="H67" s="87"/>
      <c r="I67" s="87"/>
      <c r="J67" s="88"/>
      <c r="K67" s="40" t="s">
        <v>79</v>
      </c>
      <c r="L67" s="89" t="s">
        <v>80</v>
      </c>
      <c r="M67" s="14"/>
      <c r="N67" s="45"/>
      <c r="O67" s="45"/>
      <c r="P67" s="45"/>
      <c r="Q67" s="45">
        <v>510.923</v>
      </c>
      <c r="R67" s="45">
        <v>417.97300000000001</v>
      </c>
      <c r="S67" s="45"/>
      <c r="T67" s="45">
        <f t="shared" si="1"/>
        <v>928.89599999999996</v>
      </c>
      <c r="U67" s="90"/>
      <c r="V67" s="69"/>
      <c r="W67" s="69"/>
      <c r="AD67" s="72"/>
      <c r="AE67" s="72"/>
      <c r="AF67" s="72"/>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2"/>
      <c r="BG67" s="72"/>
      <c r="BH67" s="72"/>
      <c r="BI67" s="72"/>
      <c r="BJ67" s="72"/>
      <c r="BK67" s="72"/>
      <c r="BL67" s="72"/>
      <c r="BM67" s="72"/>
      <c r="BN67" s="72"/>
      <c r="BO67" s="72"/>
      <c r="BP67" s="72"/>
      <c r="BQ67" s="72"/>
      <c r="BR67" s="72"/>
      <c r="BS67" s="72"/>
      <c r="BT67" s="72"/>
      <c r="BU67" s="72"/>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row>
    <row r="68" spans="1:99" s="73" customFormat="1" ht="135" customHeight="1" x14ac:dyDescent="0.5">
      <c r="A68" s="86"/>
      <c r="B68" s="87"/>
      <c r="C68" s="87"/>
      <c r="D68" s="87"/>
      <c r="E68" s="87"/>
      <c r="F68" s="87"/>
      <c r="G68" s="87"/>
      <c r="H68" s="87"/>
      <c r="I68" s="87"/>
      <c r="J68" s="88"/>
      <c r="K68" s="40" t="s">
        <v>81</v>
      </c>
      <c r="L68" s="89" t="s">
        <v>82</v>
      </c>
      <c r="M68" s="14"/>
      <c r="N68" s="45"/>
      <c r="O68" s="45"/>
      <c r="P68" s="45"/>
      <c r="Q68" s="45">
        <v>303.738</v>
      </c>
      <c r="R68" s="45">
        <v>442.71600000000001</v>
      </c>
      <c r="S68" s="45"/>
      <c r="T68" s="45">
        <f t="shared" si="1"/>
        <v>746.45399999999995</v>
      </c>
      <c r="U68" s="90"/>
      <c r="V68" s="69"/>
      <c r="W68" s="69"/>
      <c r="AD68" s="72"/>
      <c r="AE68" s="72"/>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J68" s="72"/>
      <c r="BK68" s="72"/>
      <c r="BL68" s="72"/>
      <c r="BM68" s="72"/>
      <c r="BN68" s="72"/>
      <c r="BO68" s="72"/>
      <c r="BP68" s="72"/>
      <c r="BQ68" s="72"/>
      <c r="BR68" s="72"/>
      <c r="BS68" s="72"/>
      <c r="BT68" s="72"/>
      <c r="BU68" s="72"/>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row>
    <row r="69" spans="1:99" s="34" customFormat="1" ht="147.75" customHeight="1" x14ac:dyDescent="0.45">
      <c r="A69" s="79" t="s">
        <v>19</v>
      </c>
      <c r="B69" s="80" t="s">
        <v>65</v>
      </c>
      <c r="C69" s="81"/>
      <c r="D69" s="81"/>
      <c r="E69" s="81"/>
      <c r="F69" s="82"/>
      <c r="G69" s="82"/>
      <c r="H69" s="82"/>
      <c r="I69" s="82" t="s">
        <v>33</v>
      </c>
      <c r="J69" s="83"/>
      <c r="K69" s="79" t="s">
        <v>79</v>
      </c>
      <c r="L69" s="84" t="s">
        <v>25</v>
      </c>
      <c r="M69" s="46"/>
      <c r="N69" s="46"/>
      <c r="O69" s="46"/>
      <c r="P69" s="46"/>
      <c r="Q69" s="91">
        <f>Q70+Q71</f>
        <v>4933.7610000000004</v>
      </c>
      <c r="R69" s="91">
        <f>R70+R71</f>
        <v>6052.1900000000005</v>
      </c>
      <c r="S69" s="91"/>
      <c r="T69" s="91">
        <f t="shared" si="1"/>
        <v>10985.951000000001</v>
      </c>
      <c r="U69" s="8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row>
    <row r="70" spans="1:99" s="73" customFormat="1" x14ac:dyDescent="0.5">
      <c r="A70" s="86"/>
      <c r="B70" s="87"/>
      <c r="C70" s="87"/>
      <c r="D70" s="87"/>
      <c r="E70" s="87"/>
      <c r="F70" s="87"/>
      <c r="G70" s="87"/>
      <c r="H70" s="87"/>
      <c r="I70" s="87"/>
      <c r="J70" s="88"/>
      <c r="K70" s="40" t="s">
        <v>72</v>
      </c>
      <c r="L70" s="89"/>
      <c r="M70" s="14"/>
      <c r="N70" s="45"/>
      <c r="O70" s="45"/>
      <c r="P70" s="45"/>
      <c r="Q70" s="92">
        <v>3369.2660000000001</v>
      </c>
      <c r="R70" s="92">
        <v>3859.4059999999999</v>
      </c>
      <c r="S70" s="93"/>
      <c r="T70" s="94">
        <f t="shared" si="1"/>
        <v>7228.6720000000005</v>
      </c>
      <c r="U70" s="90"/>
      <c r="V70" s="69"/>
      <c r="W70" s="69"/>
      <c r="AD70" s="72"/>
      <c r="AE70" s="72"/>
      <c r="AF70" s="72"/>
      <c r="AG70" s="72"/>
      <c r="AH70" s="72"/>
      <c r="AI70" s="72"/>
      <c r="AJ70" s="72"/>
      <c r="AK70" s="72"/>
      <c r="AL70" s="72"/>
      <c r="AM70" s="72"/>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2"/>
      <c r="BR70" s="72"/>
      <c r="BS70" s="72"/>
      <c r="BT70" s="72"/>
      <c r="BU70" s="72"/>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row>
    <row r="71" spans="1:99" s="73" customFormat="1" ht="142.5" customHeight="1" x14ac:dyDescent="0.5">
      <c r="A71" s="86"/>
      <c r="B71" s="87"/>
      <c r="C71" s="87"/>
      <c r="D71" s="87"/>
      <c r="E71" s="87"/>
      <c r="F71" s="87"/>
      <c r="G71" s="87"/>
      <c r="H71" s="87"/>
      <c r="I71" s="87"/>
      <c r="J71" s="88"/>
      <c r="K71" s="40" t="s">
        <v>79</v>
      </c>
      <c r="L71" s="89" t="s">
        <v>82</v>
      </c>
      <c r="M71" s="14"/>
      <c r="N71" s="45"/>
      <c r="O71" s="45"/>
      <c r="P71" s="45"/>
      <c r="Q71" s="92">
        <v>1564.4949999999999</v>
      </c>
      <c r="R71" s="92">
        <v>2192.7840000000001</v>
      </c>
      <c r="S71" s="93"/>
      <c r="T71" s="94">
        <f t="shared" si="1"/>
        <v>3757.279</v>
      </c>
      <c r="U71" s="90"/>
      <c r="V71" s="69"/>
      <c r="W71" s="69"/>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2"/>
      <c r="BR71" s="72"/>
      <c r="BS71" s="72"/>
      <c r="BT71" s="72"/>
      <c r="BU71" s="72"/>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row>
    <row r="72" spans="1:99" s="34" customFormat="1" ht="155.25" customHeight="1" x14ac:dyDescent="0.45">
      <c r="A72" s="79" t="s">
        <v>22</v>
      </c>
      <c r="B72" s="80" t="s">
        <v>59</v>
      </c>
      <c r="C72" s="81"/>
      <c r="D72" s="81"/>
      <c r="E72" s="81"/>
      <c r="F72" s="82"/>
      <c r="G72" s="82"/>
      <c r="H72" s="82"/>
      <c r="I72" s="82" t="s">
        <v>33</v>
      </c>
      <c r="J72" s="83">
        <v>253</v>
      </c>
      <c r="K72" s="79"/>
      <c r="L72" s="84" t="s">
        <v>25</v>
      </c>
      <c r="M72" s="46"/>
      <c r="N72" s="46"/>
      <c r="O72" s="46"/>
      <c r="P72" s="46"/>
      <c r="Q72" s="46">
        <f>Q73+Q74</f>
        <v>2421.6950000000002</v>
      </c>
      <c r="R72" s="46">
        <f>R73+R74</f>
        <v>2432.9549999999999</v>
      </c>
      <c r="S72" s="46"/>
      <c r="T72" s="46">
        <f>+S72+R72+Q72+P72</f>
        <v>4854.6499999999996</v>
      </c>
      <c r="U72" s="8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row>
    <row r="73" spans="1:99" s="73" customFormat="1" ht="71.25" customHeight="1" x14ac:dyDescent="0.5">
      <c r="A73" s="86"/>
      <c r="B73" s="87"/>
      <c r="C73" s="87"/>
      <c r="D73" s="87"/>
      <c r="E73" s="87"/>
      <c r="F73" s="87"/>
      <c r="G73" s="87"/>
      <c r="H73" s="87"/>
      <c r="I73" s="87"/>
      <c r="J73" s="88"/>
      <c r="K73" s="40" t="s">
        <v>72</v>
      </c>
      <c r="L73" s="89"/>
      <c r="M73" s="14"/>
      <c r="N73" s="45"/>
      <c r="O73" s="45"/>
      <c r="P73" s="45"/>
      <c r="Q73" s="45">
        <v>2158.4760000000001</v>
      </c>
      <c r="R73" s="45">
        <v>2335.884</v>
      </c>
      <c r="S73" s="45"/>
      <c r="T73" s="45">
        <f>+S73+R73+Q73+P73</f>
        <v>4494.3600000000006</v>
      </c>
      <c r="U73" s="90"/>
      <c r="V73" s="69"/>
      <c r="W73" s="69"/>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2"/>
      <c r="BN73" s="72"/>
      <c r="BO73" s="72"/>
      <c r="BP73" s="72"/>
      <c r="BQ73" s="72"/>
      <c r="BR73" s="72"/>
      <c r="BS73" s="72"/>
      <c r="BT73" s="72"/>
      <c r="BU73" s="72"/>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row>
    <row r="74" spans="1:99" s="73" customFormat="1" ht="117.75" customHeight="1" x14ac:dyDescent="0.5">
      <c r="A74" s="86"/>
      <c r="B74" s="87"/>
      <c r="C74" s="87"/>
      <c r="D74" s="87"/>
      <c r="E74" s="87"/>
      <c r="F74" s="87"/>
      <c r="G74" s="87"/>
      <c r="H74" s="87"/>
      <c r="I74" s="87"/>
      <c r="J74" s="88"/>
      <c r="K74" s="40" t="s">
        <v>79</v>
      </c>
      <c r="L74" s="89" t="s">
        <v>80</v>
      </c>
      <c r="M74" s="14"/>
      <c r="N74" s="45"/>
      <c r="O74" s="45"/>
      <c r="P74" s="45"/>
      <c r="Q74" s="45">
        <v>263.21899999999999</v>
      </c>
      <c r="R74" s="45">
        <v>97.070999999999998</v>
      </c>
      <c r="S74" s="45"/>
      <c r="T74" s="45">
        <f>+S74+R74+Q74+P74</f>
        <v>360.28999999999996</v>
      </c>
      <c r="U74" s="90"/>
      <c r="V74" s="69"/>
      <c r="W74" s="69"/>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2"/>
      <c r="BN74" s="72"/>
      <c r="BO74" s="72"/>
      <c r="BP74" s="72"/>
      <c r="BQ74" s="72"/>
      <c r="BR74" s="72"/>
      <c r="BS74" s="72"/>
      <c r="BT74" s="72"/>
      <c r="BU74" s="72"/>
      <c r="BV74" s="72"/>
      <c r="BW74" s="72"/>
      <c r="BX74" s="72"/>
      <c r="BY74" s="72"/>
      <c r="BZ74" s="72"/>
      <c r="CA74" s="72"/>
      <c r="CB74" s="72"/>
      <c r="CC74" s="72"/>
      <c r="CD74" s="72"/>
      <c r="CE74" s="72"/>
      <c r="CF74" s="72"/>
      <c r="CG74" s="72"/>
      <c r="CH74" s="72"/>
      <c r="CI74" s="72"/>
      <c r="CJ74" s="72"/>
      <c r="CK74" s="72"/>
      <c r="CL74" s="72"/>
      <c r="CM74" s="72"/>
      <c r="CN74" s="72"/>
      <c r="CO74" s="72"/>
      <c r="CP74" s="72"/>
      <c r="CQ74" s="72"/>
      <c r="CR74" s="72"/>
      <c r="CS74" s="72"/>
      <c r="CT74" s="72"/>
      <c r="CU74" s="72"/>
    </row>
    <row r="75" spans="1:99" s="34" customFormat="1" ht="172.5" x14ac:dyDescent="0.45">
      <c r="A75" s="79" t="s">
        <v>34</v>
      </c>
      <c r="B75" s="81" t="s">
        <v>66</v>
      </c>
      <c r="C75" s="81"/>
      <c r="D75" s="81"/>
      <c r="E75" s="81"/>
      <c r="F75" s="82"/>
      <c r="G75" s="82"/>
      <c r="H75" s="82"/>
      <c r="I75" s="82" t="s">
        <v>33</v>
      </c>
      <c r="J75" s="83"/>
      <c r="K75" s="79"/>
      <c r="L75" s="84" t="s">
        <v>25</v>
      </c>
      <c r="M75" s="46"/>
      <c r="N75" s="46"/>
      <c r="O75" s="46"/>
      <c r="P75" s="46"/>
      <c r="Q75" s="91">
        <f>+Q76+Q77</f>
        <v>1186.644</v>
      </c>
      <c r="R75" s="91">
        <f>+R76+R77</f>
        <v>1322.4349999999999</v>
      </c>
      <c r="S75" s="91"/>
      <c r="T75" s="91">
        <f>+T76+T77</f>
        <v>2509.0790000000002</v>
      </c>
      <c r="U75" s="8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row>
    <row r="76" spans="1:99" s="73" customFormat="1" x14ac:dyDescent="0.5">
      <c r="A76" s="86"/>
      <c r="B76" s="87"/>
      <c r="C76" s="87"/>
      <c r="D76" s="87"/>
      <c r="E76" s="87"/>
      <c r="F76" s="87"/>
      <c r="G76" s="87"/>
      <c r="H76" s="87"/>
      <c r="I76" s="87"/>
      <c r="J76" s="88"/>
      <c r="K76" s="40" t="s">
        <v>72</v>
      </c>
      <c r="L76" s="89"/>
      <c r="M76" s="14"/>
      <c r="N76" s="45"/>
      <c r="O76" s="45"/>
      <c r="P76" s="45"/>
      <c r="Q76" s="95">
        <v>1110.444</v>
      </c>
      <c r="R76" s="45">
        <v>1217.539</v>
      </c>
      <c r="S76" s="45"/>
      <c r="T76" s="95">
        <f>R76+Q76</f>
        <v>2327.9830000000002</v>
      </c>
      <c r="U76" s="90"/>
      <c r="V76" s="69"/>
      <c r="W76" s="69"/>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c r="BI76" s="72"/>
      <c r="BJ76" s="72"/>
      <c r="BK76" s="72"/>
      <c r="BL76" s="72"/>
      <c r="BM76" s="72"/>
      <c r="BN76" s="72"/>
      <c r="BO76" s="72"/>
      <c r="BP76" s="72"/>
      <c r="BQ76" s="72"/>
      <c r="BR76" s="72"/>
      <c r="BS76" s="72"/>
      <c r="BT76" s="72"/>
      <c r="BU76" s="72"/>
      <c r="BV76" s="72"/>
      <c r="BW76" s="72"/>
      <c r="BX76" s="72"/>
      <c r="BY76" s="72"/>
      <c r="BZ76" s="72"/>
      <c r="CA76" s="72"/>
      <c r="CB76" s="72"/>
      <c r="CC76" s="72"/>
      <c r="CD76" s="72"/>
      <c r="CE76" s="72"/>
      <c r="CF76" s="72"/>
      <c r="CG76" s="72"/>
      <c r="CH76" s="72"/>
      <c r="CI76" s="72"/>
      <c r="CJ76" s="72"/>
      <c r="CK76" s="72"/>
      <c r="CL76" s="72"/>
      <c r="CM76" s="72"/>
      <c r="CN76" s="72"/>
      <c r="CO76" s="72"/>
      <c r="CP76" s="72"/>
      <c r="CQ76" s="72"/>
      <c r="CR76" s="72"/>
      <c r="CS76" s="72"/>
      <c r="CT76" s="72"/>
      <c r="CU76" s="72"/>
    </row>
    <row r="77" spans="1:99" s="73" customFormat="1" ht="176.25" x14ac:dyDescent="0.5">
      <c r="A77" s="86"/>
      <c r="B77" s="87"/>
      <c r="C77" s="87"/>
      <c r="D77" s="87"/>
      <c r="E77" s="87"/>
      <c r="F77" s="87"/>
      <c r="G77" s="87"/>
      <c r="H77" s="87"/>
      <c r="I77" s="87"/>
      <c r="J77" s="88"/>
      <c r="K77" s="40" t="s">
        <v>81</v>
      </c>
      <c r="L77" s="89" t="s">
        <v>82</v>
      </c>
      <c r="M77" s="14"/>
      <c r="N77" s="45"/>
      <c r="O77" s="45"/>
      <c r="P77" s="45"/>
      <c r="Q77" s="45">
        <v>76.2</v>
      </c>
      <c r="R77" s="45">
        <v>104.896</v>
      </c>
      <c r="S77" s="45"/>
      <c r="T77" s="94">
        <f>+R77+Q77</f>
        <v>181.096</v>
      </c>
      <c r="U77" s="90"/>
      <c r="V77" s="69"/>
      <c r="W77" s="69"/>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2"/>
      <c r="BI77" s="72"/>
      <c r="BJ77" s="72"/>
      <c r="BK77" s="72"/>
      <c r="BL77" s="72"/>
      <c r="BM77" s="72"/>
      <c r="BN77" s="72"/>
      <c r="BO77" s="72"/>
      <c r="BP77" s="72"/>
      <c r="BQ77" s="72"/>
      <c r="BR77" s="72"/>
      <c r="BS77" s="72"/>
      <c r="BT77" s="72"/>
      <c r="BU77" s="72"/>
      <c r="BV77" s="72"/>
      <c r="BW77" s="72"/>
      <c r="BX77" s="72"/>
      <c r="BY77" s="72"/>
      <c r="BZ77" s="72"/>
      <c r="CA77" s="72"/>
      <c r="CB77" s="72"/>
      <c r="CC77" s="72"/>
      <c r="CD77" s="72"/>
      <c r="CE77" s="72"/>
      <c r="CF77" s="72"/>
      <c r="CG77" s="72"/>
      <c r="CH77" s="72"/>
      <c r="CI77" s="72"/>
      <c r="CJ77" s="72"/>
      <c r="CK77" s="72"/>
      <c r="CL77" s="72"/>
      <c r="CM77" s="72"/>
      <c r="CN77" s="72"/>
      <c r="CO77" s="72"/>
      <c r="CP77" s="72"/>
      <c r="CQ77" s="72"/>
      <c r="CR77" s="72"/>
      <c r="CS77" s="72"/>
      <c r="CT77" s="72"/>
      <c r="CU77" s="72"/>
    </row>
    <row r="78" spans="1:99" s="34" customFormat="1" ht="109.5" customHeight="1" x14ac:dyDescent="0.45">
      <c r="A78" s="79" t="s">
        <v>35</v>
      </c>
      <c r="B78" s="81" t="s">
        <v>60</v>
      </c>
      <c r="C78" s="81"/>
      <c r="D78" s="81"/>
      <c r="E78" s="81"/>
      <c r="F78" s="82"/>
      <c r="G78" s="82"/>
      <c r="H78" s="82"/>
      <c r="I78" s="82" t="s">
        <v>33</v>
      </c>
      <c r="J78" s="83"/>
      <c r="K78" s="79"/>
      <c r="L78" s="84" t="s">
        <v>25</v>
      </c>
      <c r="M78" s="46"/>
      <c r="N78" s="46"/>
      <c r="O78" s="46"/>
      <c r="P78" s="46">
        <f>P79+P80</f>
        <v>1663.94</v>
      </c>
      <c r="Q78" s="46">
        <f>Q79+Q80</f>
        <v>1759.9549999999999</v>
      </c>
      <c r="R78" s="46">
        <f>R79+R80</f>
        <v>1893.77</v>
      </c>
      <c r="S78" s="46"/>
      <c r="T78" s="46">
        <f>+S78+R78+Q78+P78+O78</f>
        <v>5317.665</v>
      </c>
      <c r="U78" s="8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35"/>
      <c r="BV78" s="35"/>
      <c r="BW78" s="35"/>
      <c r="BX78" s="35"/>
      <c r="BY78" s="35"/>
      <c r="BZ78" s="35"/>
      <c r="CA78" s="35"/>
      <c r="CB78" s="35"/>
      <c r="CC78" s="35"/>
      <c r="CD78" s="35"/>
      <c r="CE78" s="35"/>
      <c r="CF78" s="35"/>
      <c r="CG78" s="35"/>
      <c r="CH78" s="35"/>
      <c r="CI78" s="35"/>
      <c r="CJ78" s="35"/>
      <c r="CK78" s="35"/>
      <c r="CL78" s="35"/>
      <c r="CM78" s="35"/>
      <c r="CN78" s="35"/>
      <c r="CO78" s="35"/>
      <c r="CP78" s="35"/>
      <c r="CQ78" s="35"/>
      <c r="CR78" s="35"/>
      <c r="CS78" s="35"/>
      <c r="CT78" s="35"/>
      <c r="CU78" s="35"/>
    </row>
    <row r="79" spans="1:99" s="73" customFormat="1" x14ac:dyDescent="0.5">
      <c r="A79" s="86"/>
      <c r="B79" s="87"/>
      <c r="C79" s="87"/>
      <c r="D79" s="87"/>
      <c r="E79" s="87"/>
      <c r="F79" s="87"/>
      <c r="G79" s="87"/>
      <c r="H79" s="87"/>
      <c r="I79" s="87"/>
      <c r="J79" s="88"/>
      <c r="K79" s="40" t="s">
        <v>72</v>
      </c>
      <c r="L79" s="89"/>
      <c r="M79" s="14"/>
      <c r="N79" s="45"/>
      <c r="O79" s="45"/>
      <c r="P79" s="45">
        <v>1614.19</v>
      </c>
      <c r="Q79" s="45">
        <v>1701.029</v>
      </c>
      <c r="R79" s="45">
        <v>1797.873</v>
      </c>
      <c r="S79" s="45"/>
      <c r="T79" s="45">
        <f>+S79+R79+Q79+P79+O79</f>
        <v>5113.0920000000006</v>
      </c>
      <c r="U79" s="90"/>
      <c r="V79" s="69"/>
      <c r="W79" s="69"/>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2"/>
      <c r="BG79" s="72"/>
      <c r="BH79" s="72"/>
      <c r="BI79" s="72"/>
      <c r="BJ79" s="72"/>
      <c r="BK79" s="72"/>
      <c r="BL79" s="72"/>
      <c r="BM79" s="72"/>
      <c r="BN79" s="72"/>
      <c r="BO79" s="72"/>
      <c r="BP79" s="72"/>
      <c r="BQ79" s="72"/>
      <c r="BR79" s="72"/>
      <c r="BS79" s="72"/>
      <c r="BT79" s="72"/>
      <c r="BU79" s="72"/>
      <c r="BV79" s="72"/>
      <c r="BW79" s="72"/>
      <c r="BX79" s="72"/>
      <c r="BY79" s="72"/>
      <c r="BZ79" s="72"/>
      <c r="CA79" s="72"/>
      <c r="CB79" s="72"/>
      <c r="CC79" s="72"/>
      <c r="CD79" s="72"/>
      <c r="CE79" s="72"/>
      <c r="CF79" s="72"/>
      <c r="CG79" s="72"/>
      <c r="CH79" s="72"/>
      <c r="CI79" s="72"/>
      <c r="CJ79" s="72"/>
      <c r="CK79" s="72"/>
      <c r="CL79" s="72"/>
      <c r="CM79" s="72"/>
      <c r="CN79" s="72"/>
      <c r="CO79" s="72"/>
      <c r="CP79" s="72"/>
      <c r="CQ79" s="72"/>
      <c r="CR79" s="72"/>
      <c r="CS79" s="72"/>
      <c r="CT79" s="72"/>
      <c r="CU79" s="72"/>
    </row>
    <row r="80" spans="1:99" s="73" customFormat="1" ht="70.5" x14ac:dyDescent="0.5">
      <c r="A80" s="86"/>
      <c r="B80" s="87"/>
      <c r="C80" s="87"/>
      <c r="D80" s="87"/>
      <c r="E80" s="87"/>
      <c r="F80" s="87"/>
      <c r="G80" s="87"/>
      <c r="H80" s="87"/>
      <c r="I80" s="87"/>
      <c r="J80" s="88"/>
      <c r="K80" s="40" t="s">
        <v>79</v>
      </c>
      <c r="L80" s="89" t="s">
        <v>80</v>
      </c>
      <c r="M80" s="14"/>
      <c r="N80" s="45"/>
      <c r="O80" s="45"/>
      <c r="P80" s="45">
        <v>49.75</v>
      </c>
      <c r="Q80" s="45">
        <v>58.926000000000002</v>
      </c>
      <c r="R80" s="45">
        <v>95.897000000000006</v>
      </c>
      <c r="S80" s="45"/>
      <c r="T80" s="45">
        <f>+S80+R80+Q80+P80+O80</f>
        <v>204.57300000000001</v>
      </c>
      <c r="U80" s="90"/>
      <c r="V80" s="69"/>
      <c r="W80" s="69"/>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c r="BL80" s="72"/>
      <c r="BM80" s="72"/>
      <c r="BN80" s="72"/>
      <c r="BO80" s="72"/>
      <c r="BP80" s="72"/>
      <c r="BQ80" s="72"/>
      <c r="BR80" s="72"/>
      <c r="BS80" s="72"/>
      <c r="BT80" s="72"/>
      <c r="BU80" s="72"/>
      <c r="BV80" s="72"/>
      <c r="BW80" s="72"/>
      <c r="BX80" s="72"/>
      <c r="BY80" s="72"/>
      <c r="BZ80" s="72"/>
      <c r="CA80" s="72"/>
      <c r="CB80" s="72"/>
      <c r="CC80" s="72"/>
      <c r="CD80" s="72"/>
      <c r="CE80" s="72"/>
      <c r="CF80" s="72"/>
      <c r="CG80" s="72"/>
      <c r="CH80" s="72"/>
      <c r="CI80" s="72"/>
      <c r="CJ80" s="72"/>
      <c r="CK80" s="72"/>
      <c r="CL80" s="72"/>
      <c r="CM80" s="72"/>
      <c r="CN80" s="72"/>
      <c r="CO80" s="72"/>
      <c r="CP80" s="72"/>
      <c r="CQ80" s="72"/>
      <c r="CR80" s="72"/>
      <c r="CS80" s="72"/>
      <c r="CT80" s="72"/>
      <c r="CU80" s="72"/>
    </row>
    <row r="81" spans="1:99" s="34" customFormat="1" ht="103.5" x14ac:dyDescent="0.45">
      <c r="A81" s="79" t="s">
        <v>36</v>
      </c>
      <c r="B81" s="81" t="s">
        <v>61</v>
      </c>
      <c r="C81" s="81"/>
      <c r="D81" s="81"/>
      <c r="E81" s="81"/>
      <c r="F81" s="82"/>
      <c r="G81" s="82"/>
      <c r="H81" s="82"/>
      <c r="I81" s="82" t="s">
        <v>33</v>
      </c>
      <c r="J81" s="82">
        <v>253</v>
      </c>
      <c r="K81" s="79"/>
      <c r="L81" s="84" t="s">
        <v>25</v>
      </c>
      <c r="M81" s="46"/>
      <c r="N81" s="46"/>
      <c r="O81" s="46"/>
      <c r="P81" s="46">
        <f>P82+P83</f>
        <v>1234.923</v>
      </c>
      <c r="Q81" s="46">
        <f>Q82+Q83</f>
        <v>1286.905</v>
      </c>
      <c r="R81" s="46">
        <f>R82+R83</f>
        <v>1184.375</v>
      </c>
      <c r="S81" s="46"/>
      <c r="T81" s="46">
        <f t="shared" ref="T81:T92" si="2">+S81+R81+Q81+P81</f>
        <v>3706.2029999999995</v>
      </c>
      <c r="U81" s="8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c r="CS81" s="35"/>
      <c r="CT81" s="35"/>
      <c r="CU81" s="35"/>
    </row>
    <row r="82" spans="1:99" s="73" customFormat="1" x14ac:dyDescent="0.5">
      <c r="A82" s="86"/>
      <c r="B82" s="87"/>
      <c r="C82" s="87"/>
      <c r="D82" s="87"/>
      <c r="E82" s="87"/>
      <c r="F82" s="87"/>
      <c r="G82" s="87"/>
      <c r="H82" s="87"/>
      <c r="I82" s="87"/>
      <c r="J82" s="88"/>
      <c r="K82" s="40" t="s">
        <v>72</v>
      </c>
      <c r="L82" s="89"/>
      <c r="M82" s="14"/>
      <c r="N82" s="45"/>
      <c r="O82" s="45"/>
      <c r="P82" s="45">
        <v>1190.671</v>
      </c>
      <c r="Q82" s="45">
        <v>1245.9010000000001</v>
      </c>
      <c r="R82" s="45">
        <v>1184.375</v>
      </c>
      <c r="S82" s="45"/>
      <c r="T82" s="45">
        <f>+S82+R82+Q82+P82</f>
        <v>3620.9470000000001</v>
      </c>
      <c r="U82" s="90"/>
      <c r="V82" s="69"/>
      <c r="W82" s="69"/>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2"/>
      <c r="BG82" s="72"/>
      <c r="BH82" s="72"/>
      <c r="BI82" s="72"/>
      <c r="BJ82" s="72"/>
      <c r="BK82" s="72"/>
      <c r="BL82" s="72"/>
      <c r="BM82" s="72"/>
      <c r="BN82" s="72"/>
      <c r="BO82" s="72"/>
      <c r="BP82" s="72"/>
      <c r="BQ82" s="72"/>
      <c r="BR82" s="72"/>
      <c r="BS82" s="72"/>
      <c r="BT82" s="72"/>
      <c r="BU82" s="72"/>
      <c r="BV82" s="72"/>
      <c r="BW82" s="72"/>
      <c r="BX82" s="72"/>
      <c r="BY82" s="72"/>
      <c r="BZ82" s="72"/>
      <c r="CA82" s="72"/>
      <c r="CB82" s="72"/>
      <c r="CC82" s="72"/>
      <c r="CD82" s="72"/>
      <c r="CE82" s="72"/>
      <c r="CF82" s="72"/>
      <c r="CG82" s="72"/>
      <c r="CH82" s="72"/>
      <c r="CI82" s="72"/>
      <c r="CJ82" s="72"/>
      <c r="CK82" s="72"/>
      <c r="CL82" s="72"/>
      <c r="CM82" s="72"/>
      <c r="CN82" s="72"/>
      <c r="CO82" s="72"/>
      <c r="CP82" s="72"/>
      <c r="CQ82" s="72"/>
      <c r="CR82" s="72"/>
      <c r="CS82" s="72"/>
      <c r="CT82" s="72"/>
      <c r="CU82" s="72"/>
    </row>
    <row r="83" spans="1:99" s="73" customFormat="1" ht="70.5" x14ac:dyDescent="0.5">
      <c r="A83" s="86"/>
      <c r="B83" s="87"/>
      <c r="C83" s="87"/>
      <c r="D83" s="87"/>
      <c r="E83" s="87"/>
      <c r="F83" s="87"/>
      <c r="G83" s="87"/>
      <c r="H83" s="87"/>
      <c r="I83" s="87"/>
      <c r="J83" s="88"/>
      <c r="K83" s="40" t="s">
        <v>79</v>
      </c>
      <c r="L83" s="89" t="s">
        <v>80</v>
      </c>
      <c r="M83" s="14"/>
      <c r="N83" s="45"/>
      <c r="O83" s="45"/>
      <c r="P83" s="45">
        <v>44.252000000000002</v>
      </c>
      <c r="Q83" s="45">
        <v>41.003999999999998</v>
      </c>
      <c r="R83" s="45"/>
      <c r="S83" s="45"/>
      <c r="T83" s="45">
        <f>+S83+R83+Q83+P83</f>
        <v>85.256</v>
      </c>
      <c r="U83" s="90"/>
      <c r="V83" s="69"/>
      <c r="W83" s="69"/>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c r="BK83" s="72"/>
      <c r="BL83" s="72"/>
      <c r="BM83" s="72"/>
      <c r="BN83" s="72"/>
      <c r="BO83" s="72"/>
      <c r="BP83" s="72"/>
      <c r="BQ83" s="72"/>
      <c r="BR83" s="72"/>
      <c r="BS83" s="72"/>
      <c r="BT83" s="72"/>
      <c r="BU83" s="72"/>
      <c r="BV83" s="72"/>
      <c r="BW83" s="72"/>
      <c r="BX83" s="72"/>
      <c r="BY83" s="72"/>
      <c r="BZ83" s="72"/>
      <c r="CA83" s="72"/>
      <c r="CB83" s="72"/>
      <c r="CC83" s="72"/>
      <c r="CD83" s="72"/>
      <c r="CE83" s="72"/>
      <c r="CF83" s="72"/>
      <c r="CG83" s="72"/>
      <c r="CH83" s="72"/>
      <c r="CI83" s="72"/>
      <c r="CJ83" s="72"/>
      <c r="CK83" s="72"/>
      <c r="CL83" s="72"/>
      <c r="CM83" s="72"/>
      <c r="CN83" s="72"/>
      <c r="CO83" s="72"/>
      <c r="CP83" s="72"/>
      <c r="CQ83" s="72"/>
      <c r="CR83" s="72"/>
      <c r="CS83" s="72"/>
      <c r="CT83" s="72"/>
      <c r="CU83" s="72"/>
    </row>
    <row r="84" spans="1:99" s="34" customFormat="1" ht="103.5" x14ac:dyDescent="0.45">
      <c r="A84" s="79" t="s">
        <v>37</v>
      </c>
      <c r="B84" s="81" t="s">
        <v>62</v>
      </c>
      <c r="C84" s="81"/>
      <c r="D84" s="81"/>
      <c r="E84" s="81"/>
      <c r="F84" s="82"/>
      <c r="G84" s="82"/>
      <c r="H84" s="82"/>
      <c r="I84" s="96"/>
      <c r="J84" s="82">
        <v>253</v>
      </c>
      <c r="K84" s="96"/>
      <c r="L84" s="84" t="s">
        <v>25</v>
      </c>
      <c r="M84" s="46"/>
      <c r="N84" s="46"/>
      <c r="O84" s="46"/>
      <c r="P84" s="46">
        <f>P85+P86</f>
        <v>1659.453</v>
      </c>
      <c r="Q84" s="46">
        <f>Q85+Q86</f>
        <v>1240.7649999999999</v>
      </c>
      <c r="R84" s="46">
        <f>R85+R86</f>
        <v>925.41099999999994</v>
      </c>
      <c r="S84" s="46"/>
      <c r="T84" s="46">
        <f>P84+Q84+R84</f>
        <v>3825.6289999999999</v>
      </c>
      <c r="U84" s="8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row>
    <row r="85" spans="1:99" s="73" customFormat="1" ht="48.75" customHeight="1" x14ac:dyDescent="0.5">
      <c r="A85" s="97"/>
      <c r="B85" s="42"/>
      <c r="C85" s="42"/>
      <c r="D85" s="42"/>
      <c r="E85" s="42"/>
      <c r="F85" s="87"/>
      <c r="G85" s="87"/>
      <c r="H85" s="87"/>
      <c r="I85" s="92"/>
      <c r="J85" s="93"/>
      <c r="K85" s="40" t="s">
        <v>72</v>
      </c>
      <c r="L85" s="89"/>
      <c r="M85" s="45"/>
      <c r="N85" s="45"/>
      <c r="O85" s="45"/>
      <c r="P85" s="45">
        <v>1582.1990000000001</v>
      </c>
      <c r="Q85" s="45">
        <v>1220.3789999999999</v>
      </c>
      <c r="R85" s="45">
        <v>925.41099999999994</v>
      </c>
      <c r="S85" s="45"/>
      <c r="T85" s="45">
        <f>P85+Q85+R85</f>
        <v>3727.989</v>
      </c>
      <c r="U85" s="90"/>
      <c r="AD85" s="72"/>
      <c r="AE85" s="72"/>
      <c r="AF85" s="72"/>
      <c r="AG85" s="72"/>
      <c r="AH85" s="72"/>
      <c r="AI85" s="72"/>
      <c r="AJ85" s="72"/>
      <c r="AK85" s="72"/>
      <c r="AL85" s="72"/>
      <c r="AM85" s="72"/>
      <c r="AN85" s="72"/>
      <c r="AO85" s="72"/>
      <c r="AP85" s="72"/>
      <c r="AQ85" s="72"/>
      <c r="AR85" s="72"/>
      <c r="AS85" s="72"/>
      <c r="AT85" s="72"/>
      <c r="AU85" s="72"/>
      <c r="AV85" s="72"/>
      <c r="AW85" s="72"/>
      <c r="AX85" s="72"/>
      <c r="AY85" s="72"/>
      <c r="AZ85" s="72"/>
      <c r="BA85" s="72"/>
      <c r="BB85" s="72"/>
      <c r="BC85" s="72"/>
      <c r="BD85" s="72"/>
      <c r="BE85" s="72"/>
      <c r="BF85" s="72"/>
      <c r="BG85" s="72"/>
      <c r="BH85" s="72"/>
      <c r="BI85" s="72"/>
      <c r="BJ85" s="72"/>
      <c r="BK85" s="72"/>
      <c r="BL85" s="72"/>
      <c r="BM85" s="72"/>
      <c r="BN85" s="72"/>
      <c r="BO85" s="72"/>
      <c r="BP85" s="72"/>
      <c r="BQ85" s="72"/>
      <c r="BR85" s="72"/>
      <c r="BS85" s="72"/>
      <c r="BT85" s="72"/>
      <c r="BU85" s="72"/>
      <c r="BV85" s="72"/>
      <c r="BW85" s="72"/>
      <c r="BX85" s="72"/>
      <c r="BY85" s="72"/>
      <c r="BZ85" s="72"/>
      <c r="CA85" s="72"/>
      <c r="CB85" s="72"/>
      <c r="CC85" s="72"/>
      <c r="CD85" s="72"/>
      <c r="CE85" s="72"/>
      <c r="CF85" s="72"/>
      <c r="CG85" s="72"/>
      <c r="CH85" s="72"/>
      <c r="CI85" s="72"/>
      <c r="CJ85" s="72"/>
      <c r="CK85" s="72"/>
      <c r="CL85" s="72"/>
      <c r="CM85" s="72"/>
      <c r="CN85" s="72"/>
      <c r="CO85" s="72"/>
      <c r="CP85" s="72"/>
      <c r="CQ85" s="72"/>
      <c r="CR85" s="72"/>
      <c r="CS85" s="72"/>
      <c r="CT85" s="72"/>
      <c r="CU85" s="72"/>
    </row>
    <row r="86" spans="1:99" s="73" customFormat="1" ht="127.5" customHeight="1" x14ac:dyDescent="0.5">
      <c r="A86" s="97"/>
      <c r="B86" s="42"/>
      <c r="C86" s="42"/>
      <c r="D86" s="42"/>
      <c r="E86" s="42"/>
      <c r="F86" s="87"/>
      <c r="G86" s="87"/>
      <c r="H86" s="87"/>
      <c r="I86" s="92"/>
      <c r="J86" s="93"/>
      <c r="K86" s="40" t="s">
        <v>79</v>
      </c>
      <c r="L86" s="89" t="s">
        <v>80</v>
      </c>
      <c r="M86" s="45"/>
      <c r="N86" s="45"/>
      <c r="O86" s="45"/>
      <c r="P86" s="45">
        <v>77.254000000000005</v>
      </c>
      <c r="Q86" s="45">
        <v>20.385999999999999</v>
      </c>
      <c r="R86" s="45"/>
      <c r="S86" s="45"/>
      <c r="T86" s="45">
        <f>P86+Q86+R86</f>
        <v>97.64</v>
      </c>
      <c r="U86" s="90"/>
      <c r="AD86" s="72"/>
      <c r="AE86" s="72"/>
      <c r="AF86" s="72"/>
      <c r="AG86" s="72"/>
      <c r="AH86" s="72"/>
      <c r="AI86" s="72"/>
      <c r="AJ86" s="72"/>
      <c r="AK86" s="72"/>
      <c r="AL86" s="72"/>
      <c r="AM86" s="72"/>
      <c r="AN86" s="72"/>
      <c r="AO86" s="72"/>
      <c r="AP86" s="72"/>
      <c r="AQ86" s="72"/>
      <c r="AR86" s="72"/>
      <c r="AS86" s="72"/>
      <c r="AT86" s="72"/>
      <c r="AU86" s="72"/>
      <c r="AV86" s="72"/>
      <c r="AW86" s="72"/>
      <c r="AX86" s="72"/>
      <c r="AY86" s="72"/>
      <c r="AZ86" s="72"/>
      <c r="BA86" s="72"/>
      <c r="BB86" s="72"/>
      <c r="BC86" s="72"/>
      <c r="BD86" s="72"/>
      <c r="BE86" s="72"/>
      <c r="BF86" s="72"/>
      <c r="BG86" s="72"/>
      <c r="BH86" s="72"/>
      <c r="BI86" s="72"/>
      <c r="BJ86" s="72"/>
      <c r="BK86" s="72"/>
      <c r="BL86" s="72"/>
      <c r="BM86" s="72"/>
      <c r="BN86" s="72"/>
      <c r="BO86" s="72"/>
      <c r="BP86" s="72"/>
      <c r="BQ86" s="72"/>
      <c r="BR86" s="72"/>
      <c r="BS86" s="72"/>
      <c r="BT86" s="72"/>
      <c r="BU86" s="72"/>
      <c r="BV86" s="72"/>
      <c r="BW86" s="72"/>
      <c r="BX86" s="72"/>
      <c r="BY86" s="72"/>
      <c r="BZ86" s="72"/>
      <c r="CA86" s="72"/>
      <c r="CB86" s="72"/>
      <c r="CC86" s="72"/>
      <c r="CD86" s="72"/>
      <c r="CE86" s="72"/>
      <c r="CF86" s="72"/>
      <c r="CG86" s="72"/>
      <c r="CH86" s="72"/>
      <c r="CI86" s="72"/>
      <c r="CJ86" s="72"/>
      <c r="CK86" s="72"/>
      <c r="CL86" s="72"/>
      <c r="CM86" s="72"/>
      <c r="CN86" s="72"/>
      <c r="CO86" s="72"/>
      <c r="CP86" s="72"/>
      <c r="CQ86" s="72"/>
      <c r="CR86" s="72"/>
      <c r="CS86" s="72"/>
      <c r="CT86" s="72"/>
      <c r="CU86" s="72"/>
    </row>
    <row r="87" spans="1:99" s="34" customFormat="1" ht="211.5" customHeight="1" x14ac:dyDescent="0.45">
      <c r="A87" s="79" t="s">
        <v>38</v>
      </c>
      <c r="B87" s="81" t="s">
        <v>63</v>
      </c>
      <c r="C87" s="81"/>
      <c r="D87" s="81"/>
      <c r="E87" s="81"/>
      <c r="F87" s="82"/>
      <c r="G87" s="82"/>
      <c r="H87" s="82"/>
      <c r="I87" s="82" t="s">
        <v>33</v>
      </c>
      <c r="J87" s="82">
        <v>253</v>
      </c>
      <c r="K87" s="79"/>
      <c r="L87" s="84" t="s">
        <v>25</v>
      </c>
      <c r="M87" s="46"/>
      <c r="N87" s="46"/>
      <c r="O87" s="46"/>
      <c r="P87" s="46"/>
      <c r="Q87" s="46">
        <f>Q88+Q89</f>
        <v>2068.3580000000002</v>
      </c>
      <c r="R87" s="46">
        <f>R88+R89</f>
        <v>1832.9929999999999</v>
      </c>
      <c r="S87" s="46"/>
      <c r="T87" s="46">
        <f t="shared" si="2"/>
        <v>3901.3510000000001</v>
      </c>
      <c r="U87" s="8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35"/>
      <c r="BO87" s="35"/>
      <c r="BP87" s="35"/>
      <c r="BQ87" s="35"/>
      <c r="BR87" s="35"/>
      <c r="BS87" s="35"/>
      <c r="BT87" s="35"/>
      <c r="BU87" s="35"/>
      <c r="BV87" s="35"/>
      <c r="BW87" s="35"/>
      <c r="BX87" s="35"/>
      <c r="BY87" s="35"/>
      <c r="BZ87" s="35"/>
      <c r="CA87" s="35"/>
      <c r="CB87" s="35"/>
      <c r="CC87" s="35"/>
      <c r="CD87" s="35"/>
      <c r="CE87" s="35"/>
      <c r="CF87" s="35"/>
      <c r="CG87" s="35"/>
      <c r="CH87" s="35"/>
      <c r="CI87" s="35"/>
      <c r="CJ87" s="35"/>
      <c r="CK87" s="35"/>
      <c r="CL87" s="35"/>
      <c r="CM87" s="35"/>
      <c r="CN87" s="35"/>
      <c r="CO87" s="35"/>
      <c r="CP87" s="35"/>
      <c r="CQ87" s="35"/>
      <c r="CR87" s="35"/>
      <c r="CS87" s="35"/>
      <c r="CT87" s="35"/>
      <c r="CU87" s="35"/>
    </row>
    <row r="88" spans="1:99" s="73" customFormat="1" x14ac:dyDescent="0.5">
      <c r="A88" s="86"/>
      <c r="B88" s="87"/>
      <c r="C88" s="87"/>
      <c r="D88" s="87"/>
      <c r="E88" s="87"/>
      <c r="F88" s="87"/>
      <c r="G88" s="87"/>
      <c r="H88" s="87"/>
      <c r="I88" s="87"/>
      <c r="J88" s="88"/>
      <c r="K88" s="40" t="s">
        <v>72</v>
      </c>
      <c r="L88" s="89"/>
      <c r="M88" s="14"/>
      <c r="N88" s="45"/>
      <c r="O88" s="45"/>
      <c r="P88" s="45"/>
      <c r="Q88" s="45">
        <v>1724.809</v>
      </c>
      <c r="R88" s="45">
        <v>1773.722</v>
      </c>
      <c r="S88" s="45"/>
      <c r="T88" s="45">
        <f t="shared" si="2"/>
        <v>3498.5309999999999</v>
      </c>
      <c r="U88" s="90"/>
      <c r="V88" s="69"/>
      <c r="W88" s="69"/>
      <c r="AD88" s="72"/>
      <c r="AE88" s="72"/>
      <c r="AF88" s="72"/>
      <c r="AG88" s="72"/>
      <c r="AH88" s="72"/>
      <c r="AI88" s="72"/>
      <c r="AJ88" s="72"/>
      <c r="AK88" s="72"/>
      <c r="AL88" s="72"/>
      <c r="AM88" s="72"/>
      <c r="AN88" s="72"/>
      <c r="AO88" s="72"/>
      <c r="AP88" s="72"/>
      <c r="AQ88" s="72"/>
      <c r="AR88" s="72"/>
      <c r="AS88" s="72"/>
      <c r="AT88" s="72"/>
      <c r="AU88" s="72"/>
      <c r="AV88" s="72"/>
      <c r="AW88" s="72"/>
      <c r="AX88" s="72"/>
      <c r="AY88" s="72"/>
      <c r="AZ88" s="72"/>
      <c r="BA88" s="72"/>
      <c r="BB88" s="72"/>
      <c r="BC88" s="72"/>
      <c r="BD88" s="72"/>
      <c r="BE88" s="72"/>
      <c r="BF88" s="72"/>
      <c r="BG88" s="72"/>
      <c r="BH88" s="72"/>
      <c r="BI88" s="72"/>
      <c r="BJ88" s="72"/>
      <c r="BK88" s="72"/>
      <c r="BL88" s="72"/>
      <c r="BM88" s="72"/>
      <c r="BN88" s="72"/>
      <c r="BO88" s="72"/>
      <c r="BP88" s="72"/>
      <c r="BQ88" s="72"/>
      <c r="BR88" s="72"/>
      <c r="BS88" s="72"/>
      <c r="BT88" s="72"/>
      <c r="BU88" s="72"/>
      <c r="BV88" s="72"/>
      <c r="BW88" s="72"/>
      <c r="BX88" s="72"/>
      <c r="BY88" s="72"/>
      <c r="BZ88" s="72"/>
      <c r="CA88" s="72"/>
      <c r="CB88" s="72"/>
      <c r="CC88" s="72"/>
      <c r="CD88" s="72"/>
      <c r="CE88" s="72"/>
      <c r="CF88" s="72"/>
      <c r="CG88" s="72"/>
      <c r="CH88" s="72"/>
      <c r="CI88" s="72"/>
      <c r="CJ88" s="72"/>
      <c r="CK88" s="72"/>
      <c r="CL88" s="72"/>
      <c r="CM88" s="72"/>
      <c r="CN88" s="72"/>
      <c r="CO88" s="72"/>
      <c r="CP88" s="72"/>
      <c r="CQ88" s="72"/>
      <c r="CR88" s="72"/>
      <c r="CS88" s="72"/>
      <c r="CT88" s="72"/>
      <c r="CU88" s="72"/>
    </row>
    <row r="89" spans="1:99" s="73" customFormat="1" ht="70.5" x14ac:dyDescent="0.5">
      <c r="A89" s="86"/>
      <c r="B89" s="87"/>
      <c r="C89" s="87"/>
      <c r="D89" s="87"/>
      <c r="E89" s="87"/>
      <c r="F89" s="87"/>
      <c r="G89" s="87"/>
      <c r="H89" s="87"/>
      <c r="I89" s="87"/>
      <c r="J89" s="88"/>
      <c r="K89" s="40" t="s">
        <v>79</v>
      </c>
      <c r="L89" s="89" t="s">
        <v>80</v>
      </c>
      <c r="M89" s="14"/>
      <c r="N89" s="45"/>
      <c r="O89" s="45"/>
      <c r="P89" s="45"/>
      <c r="Q89" s="45">
        <v>343.54899999999998</v>
      </c>
      <c r="R89" s="45">
        <v>59.271000000000001</v>
      </c>
      <c r="S89" s="45"/>
      <c r="T89" s="45">
        <f t="shared" si="2"/>
        <v>402.82</v>
      </c>
      <c r="U89" s="90"/>
      <c r="V89" s="69"/>
      <c r="W89" s="69"/>
      <c r="AD89" s="72"/>
      <c r="AE89" s="72"/>
      <c r="AF89" s="72"/>
      <c r="AG89" s="72"/>
      <c r="AH89" s="72"/>
      <c r="AI89" s="72"/>
      <c r="AJ89" s="72"/>
      <c r="AK89" s="72"/>
      <c r="AL89" s="72"/>
      <c r="AM89" s="72"/>
      <c r="AN89" s="72"/>
      <c r="AO89" s="72"/>
      <c r="AP89" s="72"/>
      <c r="AQ89" s="72"/>
      <c r="AR89" s="72"/>
      <c r="AS89" s="72"/>
      <c r="AT89" s="72"/>
      <c r="AU89" s="72"/>
      <c r="AV89" s="72"/>
      <c r="AW89" s="72"/>
      <c r="AX89" s="72"/>
      <c r="AY89" s="72"/>
      <c r="AZ89" s="72"/>
      <c r="BA89" s="72"/>
      <c r="BB89" s="72"/>
      <c r="BC89" s="72"/>
      <c r="BD89" s="72"/>
      <c r="BE89" s="72"/>
      <c r="BF89" s="72"/>
      <c r="BG89" s="72"/>
      <c r="BH89" s="72"/>
      <c r="BI89" s="72"/>
      <c r="BJ89" s="72"/>
      <c r="BK89" s="72"/>
      <c r="BL89" s="72"/>
      <c r="BM89" s="72"/>
      <c r="BN89" s="72"/>
      <c r="BO89" s="72"/>
      <c r="BP89" s="72"/>
      <c r="BQ89" s="72"/>
      <c r="BR89" s="72"/>
      <c r="BS89" s="72"/>
      <c r="BT89" s="72"/>
      <c r="BU89" s="72"/>
      <c r="BV89" s="72"/>
      <c r="BW89" s="72"/>
      <c r="BX89" s="72"/>
      <c r="BY89" s="72"/>
      <c r="BZ89" s="72"/>
      <c r="CA89" s="72"/>
      <c r="CB89" s="72"/>
      <c r="CC89" s="72"/>
      <c r="CD89" s="72"/>
      <c r="CE89" s="72"/>
      <c r="CF89" s="72"/>
      <c r="CG89" s="72"/>
      <c r="CH89" s="72"/>
      <c r="CI89" s="72"/>
      <c r="CJ89" s="72"/>
      <c r="CK89" s="72"/>
      <c r="CL89" s="72"/>
      <c r="CM89" s="72"/>
      <c r="CN89" s="72"/>
      <c r="CO89" s="72"/>
      <c r="CP89" s="72"/>
      <c r="CQ89" s="72"/>
      <c r="CR89" s="72"/>
      <c r="CS89" s="72"/>
      <c r="CT89" s="72"/>
      <c r="CU89" s="72"/>
    </row>
    <row r="90" spans="1:99" s="73" customFormat="1" ht="138" x14ac:dyDescent="0.5">
      <c r="A90" s="98" t="s">
        <v>118</v>
      </c>
      <c r="B90" s="80" t="s">
        <v>136</v>
      </c>
      <c r="C90" s="87"/>
      <c r="D90" s="87"/>
      <c r="E90" s="87"/>
      <c r="F90" s="87"/>
      <c r="G90" s="87"/>
      <c r="H90" s="87"/>
      <c r="I90" s="87"/>
      <c r="J90" s="83">
        <v>253</v>
      </c>
      <c r="K90" s="79"/>
      <c r="L90" s="84" t="s">
        <v>25</v>
      </c>
      <c r="M90" s="14"/>
      <c r="N90" s="45"/>
      <c r="O90" s="45"/>
      <c r="P90" s="46">
        <f>+P91+P92</f>
        <v>6485.47</v>
      </c>
      <c r="Q90" s="46">
        <f>+Q91+Q92</f>
        <v>7352.2669999999998</v>
      </c>
      <c r="R90" s="46">
        <f>+R91+R92</f>
        <v>5008.6058999999996</v>
      </c>
      <c r="S90" s="46"/>
      <c r="T90" s="46">
        <f>+T91+T92</f>
        <v>18846.3429</v>
      </c>
      <c r="U90" s="90"/>
      <c r="V90" s="69"/>
      <c r="W90" s="69"/>
      <c r="AD90" s="72"/>
      <c r="AE90" s="72"/>
      <c r="AF90" s="72"/>
      <c r="AG90" s="72"/>
      <c r="AH90" s="72"/>
      <c r="AI90" s="72"/>
      <c r="AJ90" s="72"/>
      <c r="AK90" s="72"/>
      <c r="AL90" s="72"/>
      <c r="AM90" s="72"/>
      <c r="AN90" s="72"/>
      <c r="AO90" s="72"/>
      <c r="AP90" s="72"/>
      <c r="AQ90" s="72"/>
      <c r="AR90" s="72"/>
      <c r="AS90" s="72"/>
      <c r="AT90" s="72"/>
      <c r="AU90" s="72"/>
      <c r="AV90" s="72"/>
      <c r="AW90" s="72"/>
      <c r="AX90" s="72"/>
      <c r="AY90" s="72"/>
      <c r="AZ90" s="72"/>
      <c r="BA90" s="72"/>
      <c r="BB90" s="72"/>
      <c r="BC90" s="72"/>
      <c r="BD90" s="72"/>
      <c r="BE90" s="72"/>
      <c r="BF90" s="72"/>
      <c r="BG90" s="72"/>
      <c r="BH90" s="72"/>
      <c r="BI90" s="72"/>
      <c r="BJ90" s="72"/>
      <c r="BK90" s="72"/>
      <c r="BL90" s="72"/>
      <c r="BM90" s="72"/>
      <c r="BN90" s="72"/>
      <c r="BO90" s="72"/>
      <c r="BP90" s="72"/>
      <c r="BQ90" s="72"/>
      <c r="BR90" s="72"/>
      <c r="BS90" s="72"/>
      <c r="BT90" s="72"/>
      <c r="BU90" s="72"/>
      <c r="BV90" s="72"/>
      <c r="BW90" s="72"/>
      <c r="BX90" s="72"/>
      <c r="BY90" s="72"/>
      <c r="BZ90" s="72"/>
      <c r="CA90" s="72"/>
      <c r="CB90" s="72"/>
      <c r="CC90" s="72"/>
      <c r="CD90" s="72"/>
      <c r="CE90" s="72"/>
      <c r="CF90" s="72"/>
      <c r="CG90" s="72"/>
      <c r="CH90" s="72"/>
      <c r="CI90" s="72"/>
      <c r="CJ90" s="72"/>
      <c r="CK90" s="72"/>
      <c r="CL90" s="72"/>
      <c r="CM90" s="72"/>
      <c r="CN90" s="72"/>
      <c r="CO90" s="72"/>
      <c r="CP90" s="72"/>
      <c r="CQ90" s="72"/>
      <c r="CR90" s="72"/>
      <c r="CS90" s="72"/>
      <c r="CT90" s="72"/>
      <c r="CU90" s="72"/>
    </row>
    <row r="91" spans="1:99" s="73" customFormat="1" x14ac:dyDescent="0.5">
      <c r="A91" s="86"/>
      <c r="B91" s="80"/>
      <c r="C91" s="87"/>
      <c r="D91" s="87"/>
      <c r="E91" s="87"/>
      <c r="F91" s="87"/>
      <c r="G91" s="87"/>
      <c r="H91" s="87"/>
      <c r="I91" s="87"/>
      <c r="J91" s="88"/>
      <c r="K91" s="40" t="s">
        <v>72</v>
      </c>
      <c r="L91" s="89"/>
      <c r="M91" s="14"/>
      <c r="N91" s="45"/>
      <c r="O91" s="45"/>
      <c r="P91" s="45">
        <v>5872.1480000000001</v>
      </c>
      <c r="Q91" s="45">
        <v>6506.5060000000003</v>
      </c>
      <c r="R91" s="45">
        <v>4786.3613999999998</v>
      </c>
      <c r="S91" s="45"/>
      <c r="T91" s="45">
        <f t="shared" si="2"/>
        <v>17165.0154</v>
      </c>
      <c r="U91" s="90"/>
      <c r="V91" s="69"/>
      <c r="W91" s="69"/>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2"/>
      <c r="BG91" s="72"/>
      <c r="BH91" s="72"/>
      <c r="BI91" s="72"/>
      <c r="BJ91" s="72"/>
      <c r="BK91" s="72"/>
      <c r="BL91" s="72"/>
      <c r="BM91" s="72"/>
      <c r="BN91" s="72"/>
      <c r="BO91" s="72"/>
      <c r="BP91" s="72"/>
      <c r="BQ91" s="72"/>
      <c r="BR91" s="72"/>
      <c r="BS91" s="72"/>
      <c r="BT91" s="72"/>
      <c r="BU91" s="72"/>
      <c r="BV91" s="72"/>
      <c r="BW91" s="72"/>
      <c r="BX91" s="72"/>
      <c r="BY91" s="72"/>
      <c r="BZ91" s="72"/>
      <c r="CA91" s="72"/>
      <c r="CB91" s="72"/>
      <c r="CC91" s="72"/>
      <c r="CD91" s="72"/>
      <c r="CE91" s="72"/>
      <c r="CF91" s="72"/>
      <c r="CG91" s="72"/>
      <c r="CH91" s="72"/>
      <c r="CI91" s="72"/>
      <c r="CJ91" s="72"/>
      <c r="CK91" s="72"/>
      <c r="CL91" s="72"/>
      <c r="CM91" s="72"/>
      <c r="CN91" s="72"/>
      <c r="CO91" s="72"/>
      <c r="CP91" s="72"/>
      <c r="CQ91" s="72"/>
      <c r="CR91" s="72"/>
      <c r="CS91" s="72"/>
      <c r="CT91" s="72"/>
      <c r="CU91" s="72"/>
    </row>
    <row r="92" spans="1:99" s="73" customFormat="1" ht="70.5" x14ac:dyDescent="0.5">
      <c r="A92" s="86"/>
      <c r="B92" s="80"/>
      <c r="C92" s="87"/>
      <c r="D92" s="87"/>
      <c r="E92" s="87"/>
      <c r="F92" s="87"/>
      <c r="G92" s="87"/>
      <c r="H92" s="87"/>
      <c r="I92" s="87"/>
      <c r="J92" s="88"/>
      <c r="K92" s="40" t="s">
        <v>79</v>
      </c>
      <c r="L92" s="89" t="s">
        <v>80</v>
      </c>
      <c r="M92" s="14"/>
      <c r="N92" s="45"/>
      <c r="O92" s="45"/>
      <c r="P92" s="45">
        <v>613.322</v>
      </c>
      <c r="Q92" s="45">
        <v>845.76099999999997</v>
      </c>
      <c r="R92" s="45">
        <v>222.24449999999999</v>
      </c>
      <c r="S92" s="45"/>
      <c r="T92" s="45">
        <f t="shared" si="2"/>
        <v>1681.3274999999999</v>
      </c>
      <c r="U92" s="90"/>
      <c r="V92" s="69"/>
      <c r="W92" s="69"/>
      <c r="AD92" s="72"/>
      <c r="AE92" s="72"/>
      <c r="AF92" s="72"/>
      <c r="AG92" s="72"/>
      <c r="AH92" s="72"/>
      <c r="AI92" s="72"/>
      <c r="AJ92" s="72"/>
      <c r="AK92" s="72"/>
      <c r="AL92" s="72"/>
      <c r="AM92" s="72"/>
      <c r="AN92" s="72"/>
      <c r="AO92" s="72"/>
      <c r="AP92" s="72"/>
      <c r="AQ92" s="72"/>
      <c r="AR92" s="72"/>
      <c r="AS92" s="72"/>
      <c r="AT92" s="72"/>
      <c r="AU92" s="72"/>
      <c r="AV92" s="72"/>
      <c r="AW92" s="72"/>
      <c r="AX92" s="72"/>
      <c r="AY92" s="72"/>
      <c r="AZ92" s="72"/>
      <c r="BA92" s="72"/>
      <c r="BB92" s="72"/>
      <c r="BC92" s="72"/>
      <c r="BD92" s="72"/>
      <c r="BE92" s="72"/>
      <c r="BF92" s="72"/>
      <c r="BG92" s="72"/>
      <c r="BH92" s="72"/>
      <c r="BI92" s="72"/>
      <c r="BJ92" s="72"/>
      <c r="BK92" s="72"/>
      <c r="BL92" s="72"/>
      <c r="BM92" s="72"/>
      <c r="BN92" s="72"/>
      <c r="BO92" s="72"/>
      <c r="BP92" s="72"/>
      <c r="BQ92" s="72"/>
      <c r="BR92" s="72"/>
      <c r="BS92" s="72"/>
      <c r="BT92" s="72"/>
      <c r="BU92" s="72"/>
      <c r="BV92" s="72"/>
      <c r="BW92" s="72"/>
      <c r="BX92" s="72"/>
      <c r="BY92" s="72"/>
      <c r="BZ92" s="72"/>
      <c r="CA92" s="72"/>
      <c r="CB92" s="72"/>
      <c r="CC92" s="72"/>
      <c r="CD92" s="72"/>
      <c r="CE92" s="72"/>
      <c r="CF92" s="72"/>
      <c r="CG92" s="72"/>
      <c r="CH92" s="72"/>
      <c r="CI92" s="72"/>
      <c r="CJ92" s="72"/>
      <c r="CK92" s="72"/>
      <c r="CL92" s="72"/>
      <c r="CM92" s="72"/>
      <c r="CN92" s="72"/>
      <c r="CO92" s="72"/>
      <c r="CP92" s="72"/>
      <c r="CQ92" s="72"/>
      <c r="CR92" s="72"/>
      <c r="CS92" s="72"/>
      <c r="CT92" s="72"/>
      <c r="CU92" s="72"/>
    </row>
    <row r="93" spans="1:99" s="99" customFormat="1" ht="48" customHeight="1" x14ac:dyDescent="0.5">
      <c r="A93" s="206" t="s">
        <v>211</v>
      </c>
      <c r="B93" s="206"/>
      <c r="C93" s="206"/>
      <c r="D93" s="206"/>
      <c r="E93" s="206"/>
      <c r="F93" s="206"/>
      <c r="G93" s="206"/>
      <c r="H93" s="206"/>
      <c r="I93" s="206"/>
      <c r="J93" s="206"/>
      <c r="K93" s="206"/>
      <c r="L93" s="206"/>
      <c r="M93" s="206"/>
      <c r="N93" s="206"/>
      <c r="O93" s="206"/>
      <c r="P93" s="206"/>
      <c r="Q93" s="206"/>
      <c r="R93" s="206"/>
      <c r="S93" s="206"/>
      <c r="T93" s="206"/>
      <c r="U93" s="20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row>
    <row r="94" spans="1:99" s="24" customFormat="1" ht="205.5" customHeight="1" x14ac:dyDescent="0.45">
      <c r="A94" s="18" t="s">
        <v>34</v>
      </c>
      <c r="B94" s="5"/>
      <c r="C94" s="5"/>
      <c r="D94" s="5"/>
      <c r="E94" s="5" t="s">
        <v>178</v>
      </c>
      <c r="F94" s="5" t="s">
        <v>55</v>
      </c>
      <c r="G94" s="3" t="s">
        <v>56</v>
      </c>
      <c r="H94" s="3" t="s">
        <v>57</v>
      </c>
      <c r="I94" s="5"/>
      <c r="J94" s="5"/>
      <c r="K94" s="8"/>
      <c r="L94" s="6" t="s">
        <v>11</v>
      </c>
      <c r="M94" s="19"/>
      <c r="N94" s="10"/>
      <c r="O94" s="10"/>
      <c r="P94" s="10">
        <f>+P95</f>
        <v>582.96</v>
      </c>
      <c r="Q94" s="10">
        <f>+Q95</f>
        <v>4663.9290000000001</v>
      </c>
      <c r="R94" s="10">
        <f>+R95</f>
        <v>2380.0039999999999</v>
      </c>
      <c r="S94" s="10"/>
      <c r="T94" s="10">
        <f>+T95</f>
        <v>7626.893</v>
      </c>
      <c r="U94" s="5"/>
      <c r="V94" s="20"/>
      <c r="W94" s="20"/>
      <c r="X94" s="20"/>
      <c r="Y94" s="20"/>
      <c r="Z94" s="21"/>
      <c r="AA94" s="21"/>
      <c r="AB94" s="21"/>
      <c r="AC94" s="21"/>
      <c r="AD94" s="22"/>
      <c r="AE94" s="22"/>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row>
    <row r="95" spans="1:99" s="106" customFormat="1" ht="178.5" customHeight="1" x14ac:dyDescent="0.5">
      <c r="A95" s="54"/>
      <c r="B95" s="44" t="s">
        <v>208</v>
      </c>
      <c r="C95" s="44"/>
      <c r="D95" s="44"/>
      <c r="E95" s="44"/>
      <c r="F95" s="44"/>
      <c r="G95" s="44"/>
      <c r="H95" s="44"/>
      <c r="I95" s="44" t="s">
        <v>20</v>
      </c>
      <c r="J95" s="44">
        <v>303</v>
      </c>
      <c r="K95" s="54" t="s">
        <v>177</v>
      </c>
      <c r="L95" s="44" t="s">
        <v>176</v>
      </c>
      <c r="M95" s="100"/>
      <c r="N95" s="100"/>
      <c r="O95" s="100"/>
      <c r="P95" s="100">
        <v>582.96</v>
      </c>
      <c r="Q95" s="101">
        <v>4663.9290000000001</v>
      </c>
      <c r="R95" s="101">
        <v>2380.0039999999999</v>
      </c>
      <c r="S95" s="101"/>
      <c r="T95" s="100">
        <f>SUM(P95:R95)</f>
        <v>7626.893</v>
      </c>
      <c r="U95" s="44"/>
      <c r="V95" s="102"/>
      <c r="W95" s="102"/>
      <c r="X95" s="102"/>
      <c r="Y95" s="102"/>
      <c r="Z95" s="103"/>
      <c r="AA95" s="103"/>
      <c r="AB95" s="103"/>
      <c r="AC95" s="103"/>
      <c r="AD95" s="104"/>
      <c r="AE95" s="104"/>
      <c r="AF95" s="105"/>
      <c r="AG95" s="105"/>
      <c r="AH95" s="105"/>
      <c r="AI95" s="105"/>
      <c r="AJ95" s="105"/>
      <c r="AK95" s="105"/>
      <c r="AL95" s="105"/>
      <c r="AM95" s="105"/>
      <c r="AN95" s="105"/>
      <c r="AO95" s="105"/>
      <c r="AP95" s="105"/>
      <c r="AQ95" s="105"/>
      <c r="AR95" s="105"/>
      <c r="AS95" s="105"/>
      <c r="AT95" s="105"/>
      <c r="AU95" s="105"/>
      <c r="AV95" s="105"/>
      <c r="AW95" s="105"/>
      <c r="AX95" s="105"/>
      <c r="AY95" s="105"/>
      <c r="AZ95" s="105"/>
      <c r="BA95" s="105"/>
      <c r="BB95" s="105"/>
      <c r="BC95" s="105"/>
      <c r="BD95" s="105"/>
      <c r="BE95" s="105"/>
      <c r="BF95" s="105"/>
      <c r="BG95" s="105"/>
      <c r="BH95" s="105"/>
      <c r="BI95" s="105"/>
      <c r="BJ95" s="105"/>
      <c r="BK95" s="105"/>
      <c r="BL95" s="105"/>
      <c r="BM95" s="105"/>
      <c r="BN95" s="105"/>
      <c r="BO95" s="105"/>
      <c r="BP95" s="105"/>
      <c r="BQ95" s="105"/>
      <c r="BR95" s="105"/>
      <c r="BS95" s="105"/>
      <c r="BT95" s="105"/>
      <c r="BU95" s="105"/>
      <c r="BV95" s="105"/>
      <c r="BW95" s="105"/>
      <c r="BX95" s="105"/>
      <c r="BY95" s="105"/>
      <c r="BZ95" s="105"/>
      <c r="CA95" s="105"/>
      <c r="CB95" s="105"/>
      <c r="CC95" s="105"/>
      <c r="CD95" s="105"/>
      <c r="CE95" s="105"/>
      <c r="CF95" s="105"/>
      <c r="CG95" s="105"/>
      <c r="CH95" s="105"/>
      <c r="CI95" s="105"/>
      <c r="CJ95" s="105"/>
      <c r="CK95" s="105"/>
      <c r="CL95" s="105"/>
      <c r="CM95" s="105"/>
      <c r="CN95" s="105"/>
      <c r="CO95" s="105"/>
      <c r="CP95" s="105"/>
      <c r="CQ95" s="105"/>
      <c r="CR95" s="105"/>
      <c r="CS95" s="105"/>
      <c r="CT95" s="105"/>
      <c r="CU95" s="105"/>
    </row>
    <row r="96" spans="1:99" s="114" customFormat="1" ht="60" customHeight="1" x14ac:dyDescent="0.45">
      <c r="A96" s="107">
        <v>4</v>
      </c>
      <c r="B96" s="107">
        <v>22</v>
      </c>
      <c r="C96" s="107"/>
      <c r="D96" s="107"/>
      <c r="E96" s="107"/>
      <c r="F96" s="107"/>
      <c r="G96" s="107"/>
      <c r="H96" s="107"/>
      <c r="I96" s="108"/>
      <c r="J96" s="108"/>
      <c r="K96" s="108"/>
      <c r="L96" s="108"/>
      <c r="M96" s="108"/>
      <c r="N96" s="108"/>
      <c r="O96" s="108"/>
      <c r="P96" s="108">
        <f t="shared" ref="P96:R96" si="3">+P94+P64+P24+P10</f>
        <v>21305.5857</v>
      </c>
      <c r="Q96" s="108">
        <f t="shared" si="3"/>
        <v>49489.345599999986</v>
      </c>
      <c r="R96" s="108">
        <f t="shared" si="3"/>
        <v>47713.447899999999</v>
      </c>
      <c r="S96" s="108"/>
      <c r="T96" s="108">
        <f>+T94+T64+T24+T10</f>
        <v>118508.3792</v>
      </c>
      <c r="U96" s="108"/>
      <c r="V96" s="109"/>
      <c r="W96" s="110"/>
      <c r="X96" s="109"/>
      <c r="Y96" s="109"/>
      <c r="Z96" s="109"/>
      <c r="AA96" s="111"/>
      <c r="AB96" s="111"/>
      <c r="AC96" s="111"/>
      <c r="AD96" s="112"/>
      <c r="AE96" s="112"/>
      <c r="AF96" s="112"/>
      <c r="AG96" s="113"/>
      <c r="AH96" s="113"/>
      <c r="AI96" s="113"/>
      <c r="AJ96" s="113"/>
      <c r="AK96" s="113"/>
      <c r="AL96" s="113"/>
      <c r="AM96" s="113"/>
      <c r="AN96" s="113"/>
      <c r="AO96" s="113"/>
      <c r="AP96" s="113"/>
      <c r="AQ96" s="113"/>
      <c r="AR96" s="113"/>
      <c r="AS96" s="113"/>
      <c r="AT96" s="113"/>
      <c r="AU96" s="113"/>
      <c r="AV96" s="113"/>
      <c r="AW96" s="113"/>
      <c r="AX96" s="113"/>
      <c r="AY96" s="113"/>
      <c r="AZ96" s="113"/>
      <c r="BA96" s="113"/>
      <c r="BB96" s="113"/>
      <c r="BC96" s="113"/>
      <c r="BD96" s="113"/>
      <c r="BE96" s="113"/>
      <c r="BF96" s="113"/>
      <c r="BG96" s="113"/>
      <c r="BH96" s="113"/>
      <c r="BI96" s="113"/>
      <c r="BJ96" s="113"/>
      <c r="BK96" s="113"/>
      <c r="BL96" s="113"/>
      <c r="BM96" s="113"/>
      <c r="BN96" s="113"/>
      <c r="BO96" s="113"/>
      <c r="BP96" s="113"/>
      <c r="BQ96" s="113"/>
      <c r="BR96" s="113"/>
      <c r="BS96" s="113"/>
      <c r="BT96" s="113"/>
      <c r="BU96" s="113"/>
      <c r="BV96" s="113"/>
      <c r="BW96" s="113"/>
      <c r="BX96" s="113"/>
      <c r="BY96" s="113"/>
      <c r="BZ96" s="113"/>
      <c r="CA96" s="113"/>
      <c r="CB96" s="113"/>
      <c r="CC96" s="113"/>
      <c r="CD96" s="113"/>
      <c r="CE96" s="113"/>
      <c r="CF96" s="113"/>
      <c r="CG96" s="113"/>
      <c r="CH96" s="113"/>
      <c r="CI96" s="113"/>
      <c r="CJ96" s="113"/>
      <c r="CK96" s="113"/>
      <c r="CL96" s="113"/>
      <c r="CM96" s="113"/>
      <c r="CN96" s="113"/>
      <c r="CO96" s="113"/>
      <c r="CP96" s="113"/>
      <c r="CQ96" s="113"/>
      <c r="CR96" s="113"/>
      <c r="CS96" s="113"/>
      <c r="CT96" s="113"/>
      <c r="CU96" s="113"/>
    </row>
    <row r="97" spans="1:99" s="116" customFormat="1" ht="75" customHeight="1" x14ac:dyDescent="0.25">
      <c r="A97" s="210" t="s">
        <v>90</v>
      </c>
      <c r="B97" s="210"/>
      <c r="C97" s="210"/>
      <c r="D97" s="210"/>
      <c r="E97" s="210"/>
      <c r="F97" s="210"/>
      <c r="G97" s="210"/>
      <c r="H97" s="210"/>
      <c r="I97" s="210"/>
      <c r="J97" s="210"/>
      <c r="K97" s="210"/>
      <c r="L97" s="210"/>
      <c r="M97" s="210"/>
      <c r="N97" s="210"/>
      <c r="O97" s="210"/>
      <c r="P97" s="210"/>
      <c r="Q97" s="210"/>
      <c r="R97" s="210"/>
      <c r="S97" s="210"/>
      <c r="T97" s="210"/>
      <c r="U97" s="210"/>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c r="AY97" s="115"/>
      <c r="AZ97" s="115"/>
      <c r="BA97" s="115"/>
      <c r="BB97" s="115"/>
      <c r="BC97" s="115"/>
      <c r="BD97" s="115"/>
      <c r="BE97" s="115"/>
      <c r="BF97" s="115"/>
      <c r="BG97" s="115"/>
      <c r="BH97" s="115"/>
      <c r="BI97" s="115"/>
      <c r="BJ97" s="115"/>
      <c r="BK97" s="115"/>
      <c r="BL97" s="115"/>
      <c r="BM97" s="115"/>
      <c r="BN97" s="115"/>
      <c r="BO97" s="115"/>
      <c r="BP97" s="115"/>
      <c r="BQ97" s="115"/>
      <c r="BR97" s="115"/>
      <c r="BS97" s="115"/>
      <c r="BT97" s="115"/>
      <c r="BU97" s="115"/>
      <c r="BV97" s="115"/>
      <c r="BW97" s="115"/>
      <c r="BX97" s="115"/>
      <c r="BY97" s="115"/>
      <c r="BZ97" s="115"/>
      <c r="CA97" s="115"/>
      <c r="CB97" s="115"/>
      <c r="CC97" s="115"/>
      <c r="CD97" s="115"/>
      <c r="CE97" s="115"/>
      <c r="CF97" s="115"/>
      <c r="CG97" s="115"/>
      <c r="CH97" s="115"/>
      <c r="CI97" s="115"/>
      <c r="CJ97" s="115"/>
      <c r="CK97" s="115"/>
      <c r="CL97" s="115"/>
      <c r="CM97" s="115"/>
      <c r="CN97" s="115"/>
      <c r="CO97" s="115"/>
      <c r="CP97" s="115"/>
      <c r="CQ97" s="115"/>
      <c r="CR97" s="115"/>
      <c r="CS97" s="115"/>
      <c r="CT97" s="115"/>
      <c r="CU97" s="115"/>
    </row>
    <row r="98" spans="1:99" s="73" customFormat="1" ht="48" customHeight="1" x14ac:dyDescent="0.5">
      <c r="A98" s="206" t="s">
        <v>21</v>
      </c>
      <c r="B98" s="206"/>
      <c r="C98" s="206"/>
      <c r="D98" s="206"/>
      <c r="E98" s="206"/>
      <c r="F98" s="206"/>
      <c r="G98" s="206"/>
      <c r="H98" s="206"/>
      <c r="I98" s="206"/>
      <c r="J98" s="206"/>
      <c r="K98" s="206"/>
      <c r="L98" s="206"/>
      <c r="M98" s="206"/>
      <c r="N98" s="206"/>
      <c r="O98" s="206"/>
      <c r="P98" s="206"/>
      <c r="Q98" s="206"/>
      <c r="R98" s="206"/>
      <c r="S98" s="206"/>
      <c r="T98" s="206"/>
      <c r="U98" s="206"/>
      <c r="V98" s="68"/>
      <c r="W98" s="69"/>
      <c r="X98" s="69"/>
      <c r="Y98" s="69"/>
      <c r="Z98" s="69"/>
      <c r="AA98" s="70"/>
      <c r="AB98" s="70"/>
      <c r="AC98" s="70"/>
      <c r="AD98" s="71"/>
      <c r="AE98" s="71"/>
      <c r="AF98" s="71"/>
      <c r="AG98" s="72"/>
      <c r="AH98" s="72"/>
      <c r="AI98" s="72"/>
      <c r="AJ98" s="72"/>
      <c r="AK98" s="72"/>
      <c r="AL98" s="72"/>
      <c r="AM98" s="72"/>
      <c r="AN98" s="72"/>
      <c r="AO98" s="72"/>
      <c r="AP98" s="72"/>
      <c r="AQ98" s="72"/>
      <c r="AR98" s="72"/>
      <c r="AS98" s="72"/>
      <c r="AT98" s="72"/>
      <c r="AU98" s="72"/>
      <c r="AV98" s="72"/>
      <c r="AW98" s="72"/>
      <c r="AX98" s="72"/>
      <c r="AY98" s="72"/>
      <c r="AZ98" s="72"/>
      <c r="BA98" s="72"/>
      <c r="BB98" s="72"/>
      <c r="BC98" s="72"/>
      <c r="BD98" s="72"/>
      <c r="BE98" s="72"/>
      <c r="BF98" s="72"/>
      <c r="BG98" s="72"/>
      <c r="BH98" s="72"/>
      <c r="BI98" s="72"/>
      <c r="BJ98" s="72"/>
      <c r="BK98" s="72"/>
      <c r="BL98" s="72"/>
      <c r="BM98" s="72"/>
      <c r="BN98" s="72"/>
      <c r="BO98" s="72"/>
      <c r="BP98" s="72"/>
      <c r="BQ98" s="72"/>
      <c r="BR98" s="72"/>
      <c r="BS98" s="72"/>
      <c r="BT98" s="72"/>
      <c r="BU98" s="72"/>
      <c r="BV98" s="72"/>
      <c r="BW98" s="72"/>
      <c r="BX98" s="72"/>
      <c r="BY98" s="72"/>
      <c r="BZ98" s="72"/>
      <c r="CA98" s="72"/>
      <c r="CB98" s="72"/>
      <c r="CC98" s="72"/>
      <c r="CD98" s="72"/>
      <c r="CE98" s="72"/>
      <c r="CF98" s="72"/>
      <c r="CG98" s="72"/>
      <c r="CH98" s="72"/>
      <c r="CI98" s="72"/>
      <c r="CJ98" s="72"/>
      <c r="CK98" s="72"/>
      <c r="CL98" s="72"/>
      <c r="CM98" s="72"/>
      <c r="CN98" s="72"/>
      <c r="CO98" s="72"/>
      <c r="CP98" s="72"/>
      <c r="CQ98" s="72"/>
      <c r="CR98" s="72"/>
      <c r="CS98" s="72"/>
      <c r="CT98" s="72"/>
      <c r="CU98" s="72"/>
    </row>
    <row r="99" spans="1:99" s="24" customFormat="1" ht="138" x14ac:dyDescent="0.45">
      <c r="A99" s="2" t="s">
        <v>35</v>
      </c>
      <c r="B99" s="3" t="s">
        <v>173</v>
      </c>
      <c r="C99" s="3" t="s">
        <v>16</v>
      </c>
      <c r="D99" s="3" t="s">
        <v>17</v>
      </c>
      <c r="E99" s="3" t="s">
        <v>40</v>
      </c>
      <c r="F99" s="3" t="s">
        <v>89</v>
      </c>
      <c r="G99" s="3" t="s">
        <v>131</v>
      </c>
      <c r="H99" s="3" t="s">
        <v>132</v>
      </c>
      <c r="I99" s="4" t="s">
        <v>20</v>
      </c>
      <c r="J99" s="7"/>
      <c r="K99" s="8"/>
      <c r="L99" s="9"/>
      <c r="M99" s="9"/>
      <c r="N99" s="9"/>
      <c r="O99" s="9"/>
      <c r="P99" s="9"/>
      <c r="Q99" s="9"/>
      <c r="R99" s="9"/>
      <c r="S99" s="9"/>
      <c r="T99" s="10"/>
      <c r="U99" s="3"/>
      <c r="V99" s="20"/>
      <c r="W99" s="20"/>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row>
    <row r="100" spans="1:99" s="24" customFormat="1" ht="138" x14ac:dyDescent="0.45">
      <c r="A100" s="2" t="s">
        <v>36</v>
      </c>
      <c r="B100" s="3" t="s">
        <v>67</v>
      </c>
      <c r="C100" s="3" t="s">
        <v>16</v>
      </c>
      <c r="D100" s="3" t="s">
        <v>17</v>
      </c>
      <c r="E100" s="3" t="s">
        <v>40</v>
      </c>
      <c r="F100" s="3" t="s">
        <v>89</v>
      </c>
      <c r="G100" s="3" t="s">
        <v>131</v>
      </c>
      <c r="H100" s="3" t="s">
        <v>132</v>
      </c>
      <c r="I100" s="4" t="s">
        <v>20</v>
      </c>
      <c r="J100" s="7"/>
      <c r="K100" s="8"/>
      <c r="L100" s="9"/>
      <c r="M100" s="9"/>
      <c r="N100" s="9"/>
      <c r="O100" s="9"/>
      <c r="P100" s="9"/>
      <c r="Q100" s="9"/>
      <c r="R100" s="9"/>
      <c r="S100" s="9"/>
      <c r="T100" s="10"/>
      <c r="U100" s="3"/>
      <c r="V100" s="20"/>
      <c r="W100" s="20"/>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row>
    <row r="101" spans="1:99" s="24" customFormat="1" ht="138" x14ac:dyDescent="0.45">
      <c r="A101" s="2" t="s">
        <v>37</v>
      </c>
      <c r="B101" s="3" t="s">
        <v>137</v>
      </c>
      <c r="C101" s="5" t="s">
        <v>39</v>
      </c>
      <c r="D101" s="3" t="s">
        <v>17</v>
      </c>
      <c r="E101" s="3" t="s">
        <v>138</v>
      </c>
      <c r="F101" s="3" t="s">
        <v>89</v>
      </c>
      <c r="G101" s="3" t="s">
        <v>131</v>
      </c>
      <c r="H101" s="3" t="s">
        <v>132</v>
      </c>
      <c r="I101" s="6"/>
      <c r="J101" s="6">
        <v>121</v>
      </c>
      <c r="K101" s="6"/>
      <c r="L101" s="6" t="s">
        <v>139</v>
      </c>
      <c r="M101" s="11">
        <f>+M102+M106+M107</f>
        <v>502.21600000000001</v>
      </c>
      <c r="N101" s="11">
        <f t="shared" ref="N101:T101" si="4">+N102+N106+N107</f>
        <v>575.10400000000004</v>
      </c>
      <c r="O101" s="11">
        <f t="shared" si="4"/>
        <v>629.86</v>
      </c>
      <c r="P101" s="11">
        <f t="shared" si="4"/>
        <v>811.4799999999999</v>
      </c>
      <c r="Q101" s="11">
        <f t="shared" si="4"/>
        <v>2963.096</v>
      </c>
      <c r="R101" s="11">
        <f t="shared" si="4"/>
        <v>1676.7449999999999</v>
      </c>
      <c r="S101" s="11"/>
      <c r="T101" s="11">
        <f t="shared" si="4"/>
        <v>7158.5009999999993</v>
      </c>
      <c r="U101" s="3" t="s">
        <v>18</v>
      </c>
      <c r="V101" s="20"/>
      <c r="W101" s="20"/>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row>
    <row r="102" spans="1:99" s="16" customFormat="1" ht="70.5" x14ac:dyDescent="0.5">
      <c r="A102" s="86"/>
      <c r="B102" s="80"/>
      <c r="C102" s="87"/>
      <c r="D102" s="87"/>
      <c r="E102" s="87"/>
      <c r="F102" s="87"/>
      <c r="G102" s="87"/>
      <c r="H102" s="87"/>
      <c r="I102" s="87"/>
      <c r="J102" s="88"/>
      <c r="K102" s="40" t="s">
        <v>141</v>
      </c>
      <c r="L102" s="89" t="s">
        <v>140</v>
      </c>
      <c r="M102" s="14">
        <f t="shared" ref="M102:R102" si="5">+M103+M104+M105</f>
        <v>465.23700000000002</v>
      </c>
      <c r="N102" s="14">
        <f t="shared" si="5"/>
        <v>558.99800000000005</v>
      </c>
      <c r="O102" s="14">
        <f t="shared" si="5"/>
        <v>567.84699999999998</v>
      </c>
      <c r="P102" s="14">
        <f t="shared" si="5"/>
        <v>793.06</v>
      </c>
      <c r="Q102" s="14">
        <f t="shared" si="5"/>
        <v>1327.2170000000001</v>
      </c>
      <c r="R102" s="14">
        <f t="shared" si="5"/>
        <v>1395.7909999999999</v>
      </c>
      <c r="S102" s="14"/>
      <c r="T102" s="14">
        <f t="shared" ref="T102" si="6">SUM(M102:S102)</f>
        <v>5108.1499999999996</v>
      </c>
      <c r="U102" s="90"/>
      <c r="V102" s="15"/>
      <c r="W102" s="15"/>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row>
    <row r="103" spans="1:99" s="16" customFormat="1" ht="70.5" x14ac:dyDescent="0.45">
      <c r="A103" s="12"/>
      <c r="B103" s="13"/>
      <c r="C103" s="12"/>
      <c r="D103" s="13"/>
      <c r="E103" s="12"/>
      <c r="F103" s="13"/>
      <c r="G103" s="12"/>
      <c r="H103" s="13"/>
      <c r="I103" s="12" t="s">
        <v>27</v>
      </c>
      <c r="J103" s="13"/>
      <c r="K103" s="12" t="s">
        <v>28</v>
      </c>
      <c r="L103" s="13" t="s">
        <v>29</v>
      </c>
      <c r="M103" s="12"/>
      <c r="N103" s="13"/>
      <c r="O103" s="12" t="s">
        <v>148</v>
      </c>
      <c r="P103" s="13"/>
      <c r="Q103" s="12"/>
      <c r="R103" s="13"/>
      <c r="S103" s="12"/>
      <c r="T103" s="14">
        <f>+M103+N103+O103+P103+Q103+R103</f>
        <v>7.9720000000000004</v>
      </c>
      <c r="U103" s="12"/>
      <c r="V103" s="15"/>
      <c r="W103" s="15"/>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row>
    <row r="104" spans="1:99" s="16" customFormat="1" x14ac:dyDescent="0.45">
      <c r="A104" s="12"/>
      <c r="B104" s="13"/>
      <c r="C104" s="12"/>
      <c r="D104" s="13"/>
      <c r="E104" s="12"/>
      <c r="F104" s="13"/>
      <c r="G104" s="12"/>
      <c r="H104" s="13"/>
      <c r="I104" s="12" t="s">
        <v>20</v>
      </c>
      <c r="J104" s="13"/>
      <c r="K104" s="12" t="s">
        <v>30</v>
      </c>
      <c r="L104" s="13" t="s">
        <v>31</v>
      </c>
      <c r="M104" s="12">
        <v>465.23700000000002</v>
      </c>
      <c r="N104" s="13">
        <v>558.99800000000005</v>
      </c>
      <c r="O104" s="12" t="s">
        <v>149</v>
      </c>
      <c r="P104" s="13">
        <v>793.06</v>
      </c>
      <c r="Q104" s="12" t="s">
        <v>151</v>
      </c>
      <c r="R104" s="13">
        <v>1395.7909999999999</v>
      </c>
      <c r="S104" s="12"/>
      <c r="T104" s="14">
        <f t="shared" ref="T104:T107" si="7">+M104+N104+O104+P104+Q104+R104</f>
        <v>5088.6369999999997</v>
      </c>
      <c r="U104" s="12"/>
      <c r="V104" s="15"/>
      <c r="W104" s="15"/>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row>
    <row r="105" spans="1:99" s="16" customFormat="1" ht="105.75" x14ac:dyDescent="0.45">
      <c r="A105" s="12"/>
      <c r="B105" s="13"/>
      <c r="C105" s="12"/>
      <c r="D105" s="13"/>
      <c r="E105" s="12"/>
      <c r="F105" s="13"/>
      <c r="G105" s="12"/>
      <c r="H105" s="13"/>
      <c r="I105" s="12" t="s">
        <v>144</v>
      </c>
      <c r="J105" s="13"/>
      <c r="K105" s="12" t="s">
        <v>143</v>
      </c>
      <c r="L105" s="13" t="s">
        <v>142</v>
      </c>
      <c r="M105" s="12"/>
      <c r="N105" s="13"/>
      <c r="O105" s="12" t="s">
        <v>150</v>
      </c>
      <c r="P105" s="13"/>
      <c r="Q105" s="12"/>
      <c r="R105" s="13"/>
      <c r="S105" s="12"/>
      <c r="T105" s="14">
        <f t="shared" si="7"/>
        <v>11.541</v>
      </c>
      <c r="U105" s="12"/>
      <c r="V105" s="15"/>
      <c r="W105" s="15"/>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row>
    <row r="106" spans="1:99" s="16" customFormat="1" ht="105.75" x14ac:dyDescent="0.5">
      <c r="A106" s="86"/>
      <c r="B106" s="80"/>
      <c r="C106" s="87"/>
      <c r="D106" s="87"/>
      <c r="E106" s="87"/>
      <c r="F106" s="87"/>
      <c r="G106" s="87"/>
      <c r="H106" s="87"/>
      <c r="I106" s="87" t="s">
        <v>20</v>
      </c>
      <c r="J106" s="88"/>
      <c r="K106" s="40" t="s">
        <v>145</v>
      </c>
      <c r="L106" s="89" t="s">
        <v>116</v>
      </c>
      <c r="M106" s="14">
        <v>36.978999999999999</v>
      </c>
      <c r="N106" s="45">
        <v>16.106000000000002</v>
      </c>
      <c r="O106" s="45">
        <v>43.308</v>
      </c>
      <c r="P106" s="45">
        <v>18.420000000000002</v>
      </c>
      <c r="Q106" s="45">
        <v>1635.8789999999999</v>
      </c>
      <c r="R106" s="45">
        <v>280.95400000000001</v>
      </c>
      <c r="S106" s="45"/>
      <c r="T106" s="14">
        <f>+M106+N106+O106+P106+Q106+R106</f>
        <v>2031.646</v>
      </c>
      <c r="U106" s="90"/>
      <c r="V106" s="15"/>
      <c r="W106" s="15"/>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row>
    <row r="107" spans="1:99" s="16" customFormat="1" ht="70.5" x14ac:dyDescent="0.5">
      <c r="A107" s="86"/>
      <c r="B107" s="80"/>
      <c r="C107" s="87"/>
      <c r="D107" s="87"/>
      <c r="E107" s="87"/>
      <c r="F107" s="87"/>
      <c r="G107" s="87"/>
      <c r="H107" s="87"/>
      <c r="I107" s="87"/>
      <c r="J107" s="88"/>
      <c r="K107" s="40" t="s">
        <v>146</v>
      </c>
      <c r="L107" s="89" t="s">
        <v>147</v>
      </c>
      <c r="M107" s="14"/>
      <c r="N107" s="45"/>
      <c r="O107" s="45">
        <v>18.704999999999998</v>
      </c>
      <c r="P107" s="45"/>
      <c r="Q107" s="45"/>
      <c r="R107" s="45"/>
      <c r="S107" s="45"/>
      <c r="T107" s="14">
        <f t="shared" si="7"/>
        <v>18.704999999999998</v>
      </c>
      <c r="U107" s="90"/>
      <c r="V107" s="15"/>
      <c r="W107" s="15"/>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row>
    <row r="108" spans="1:99" s="99" customFormat="1" ht="48" customHeight="1" x14ac:dyDescent="0.5">
      <c r="A108" s="206" t="s">
        <v>212</v>
      </c>
      <c r="B108" s="206"/>
      <c r="C108" s="206"/>
      <c r="D108" s="206"/>
      <c r="E108" s="206"/>
      <c r="F108" s="206"/>
      <c r="G108" s="206"/>
      <c r="H108" s="206"/>
      <c r="I108" s="206"/>
      <c r="J108" s="206"/>
      <c r="K108" s="206"/>
      <c r="L108" s="206"/>
      <c r="M108" s="206"/>
      <c r="N108" s="206"/>
      <c r="O108" s="206"/>
      <c r="P108" s="206"/>
      <c r="Q108" s="206"/>
      <c r="R108" s="206"/>
      <c r="S108" s="206"/>
      <c r="T108" s="206"/>
      <c r="U108" s="20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row>
    <row r="109" spans="1:99" s="24" customFormat="1" ht="205.5" customHeight="1" x14ac:dyDescent="0.45">
      <c r="A109" s="18" t="s">
        <v>38</v>
      </c>
      <c r="B109" s="5"/>
      <c r="C109" s="5" t="s">
        <v>39</v>
      </c>
      <c r="D109" s="5" t="s">
        <v>17</v>
      </c>
      <c r="E109" s="5" t="s">
        <v>120</v>
      </c>
      <c r="F109" s="5" t="s">
        <v>121</v>
      </c>
      <c r="G109" s="5" t="s">
        <v>58</v>
      </c>
      <c r="H109" s="3" t="s">
        <v>68</v>
      </c>
      <c r="I109" s="5"/>
      <c r="J109" s="5"/>
      <c r="K109" s="8"/>
      <c r="L109" s="6" t="s">
        <v>11</v>
      </c>
      <c r="M109" s="19"/>
      <c r="N109" s="10"/>
      <c r="O109" s="10"/>
      <c r="P109" s="10">
        <f>+P110+P113</f>
        <v>1099.5930000000001</v>
      </c>
      <c r="Q109" s="10">
        <f>+Q110+Q113</f>
        <v>1830.9259999999999</v>
      </c>
      <c r="R109" s="10">
        <f>+R110+R113</f>
        <v>4159.1480000000001</v>
      </c>
      <c r="S109" s="10"/>
      <c r="T109" s="10">
        <f>+T110+T113</f>
        <v>7089.6669999999995</v>
      </c>
      <c r="U109" s="5" t="s">
        <v>18</v>
      </c>
      <c r="V109" s="20"/>
      <c r="W109" s="20"/>
      <c r="X109" s="20"/>
      <c r="Y109" s="20"/>
      <c r="Z109" s="21"/>
      <c r="AA109" s="21"/>
      <c r="AB109" s="21"/>
      <c r="AC109" s="21"/>
      <c r="AD109" s="22"/>
      <c r="AE109" s="22"/>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row>
    <row r="110" spans="1:99" s="106" customFormat="1" ht="105.75" x14ac:dyDescent="0.5">
      <c r="A110" s="54" t="s">
        <v>24</v>
      </c>
      <c r="B110" s="44" t="s">
        <v>122</v>
      </c>
      <c r="C110" s="44"/>
      <c r="D110" s="44"/>
      <c r="E110" s="44"/>
      <c r="F110" s="44"/>
      <c r="G110" s="44"/>
      <c r="H110" s="44"/>
      <c r="I110" s="44"/>
      <c r="J110" s="44">
        <v>515</v>
      </c>
      <c r="K110" s="44"/>
      <c r="L110" s="44" t="s">
        <v>45</v>
      </c>
      <c r="M110" s="100"/>
      <c r="N110" s="100"/>
      <c r="O110" s="100"/>
      <c r="P110" s="100">
        <f>+P111+P112</f>
        <v>17.73</v>
      </c>
      <c r="Q110" s="100">
        <f>+Q111+Q112</f>
        <v>106.11099999999999</v>
      </c>
      <c r="R110" s="100">
        <f>+R111+R112</f>
        <v>122.872</v>
      </c>
      <c r="S110" s="100"/>
      <c r="T110" s="100">
        <f t="shared" ref="T110:T117" si="8">SUM(P110:R110)</f>
        <v>246.71299999999999</v>
      </c>
      <c r="U110" s="44"/>
      <c r="V110" s="102"/>
      <c r="W110" s="102"/>
      <c r="X110" s="102"/>
      <c r="Y110" s="102"/>
      <c r="Z110" s="103"/>
      <c r="AA110" s="103"/>
      <c r="AB110" s="103"/>
      <c r="AC110" s="103"/>
      <c r="AD110" s="104"/>
      <c r="AE110" s="104"/>
      <c r="AF110" s="105"/>
      <c r="AG110" s="105"/>
      <c r="AH110" s="105"/>
      <c r="AI110" s="105"/>
      <c r="AJ110" s="105"/>
      <c r="AK110" s="105"/>
      <c r="AL110" s="105"/>
      <c r="AM110" s="105"/>
      <c r="AN110" s="105"/>
      <c r="AO110" s="105"/>
      <c r="AP110" s="105"/>
      <c r="AQ110" s="105"/>
      <c r="AR110" s="105"/>
      <c r="AS110" s="105"/>
      <c r="AT110" s="105"/>
      <c r="AU110" s="105"/>
      <c r="AV110" s="105"/>
      <c r="AW110" s="105"/>
      <c r="AX110" s="105"/>
      <c r="AY110" s="105"/>
      <c r="AZ110" s="105"/>
      <c r="BA110" s="105"/>
      <c r="BB110" s="105"/>
      <c r="BC110" s="105"/>
      <c r="BD110" s="105"/>
      <c r="BE110" s="105"/>
      <c r="BF110" s="105"/>
      <c r="BG110" s="105"/>
      <c r="BH110" s="105"/>
      <c r="BI110" s="105"/>
      <c r="BJ110" s="105"/>
      <c r="BK110" s="105"/>
      <c r="BL110" s="105"/>
      <c r="BM110" s="105"/>
      <c r="BN110" s="105"/>
      <c r="BO110" s="105"/>
      <c r="BP110" s="105"/>
      <c r="BQ110" s="105"/>
      <c r="BR110" s="105"/>
      <c r="BS110" s="105"/>
      <c r="BT110" s="105"/>
      <c r="BU110" s="105"/>
      <c r="BV110" s="105"/>
      <c r="BW110" s="105"/>
      <c r="BX110" s="105"/>
      <c r="BY110" s="105"/>
      <c r="BZ110" s="105"/>
      <c r="CA110" s="105"/>
      <c r="CB110" s="105"/>
      <c r="CC110" s="105"/>
      <c r="CD110" s="105"/>
      <c r="CE110" s="105"/>
      <c r="CF110" s="105"/>
      <c r="CG110" s="105"/>
      <c r="CH110" s="105"/>
      <c r="CI110" s="105"/>
      <c r="CJ110" s="105"/>
      <c r="CK110" s="105"/>
      <c r="CL110" s="105"/>
      <c r="CM110" s="105"/>
      <c r="CN110" s="105"/>
      <c r="CO110" s="105"/>
      <c r="CP110" s="105"/>
      <c r="CQ110" s="105"/>
      <c r="CR110" s="105"/>
      <c r="CS110" s="105"/>
      <c r="CT110" s="105"/>
      <c r="CU110" s="105"/>
    </row>
    <row r="111" spans="1:99" s="106" customFormat="1" ht="141" x14ac:dyDescent="0.5">
      <c r="A111" s="54"/>
      <c r="B111" s="44"/>
      <c r="C111" s="44"/>
      <c r="D111" s="44"/>
      <c r="E111" s="44"/>
      <c r="F111" s="44"/>
      <c r="G111" s="44"/>
      <c r="H111" s="44"/>
      <c r="I111" s="44" t="s">
        <v>20</v>
      </c>
      <c r="J111" s="44"/>
      <c r="K111" s="54" t="s">
        <v>26</v>
      </c>
      <c r="L111" s="44" t="s">
        <v>126</v>
      </c>
      <c r="M111" s="100"/>
      <c r="N111" s="100"/>
      <c r="O111" s="100"/>
      <c r="P111" s="100">
        <v>17.73</v>
      </c>
      <c r="Q111" s="101">
        <v>92.638999999999996</v>
      </c>
      <c r="R111" s="117">
        <v>122.872</v>
      </c>
      <c r="S111" s="101"/>
      <c r="T111" s="100">
        <f t="shared" si="8"/>
        <v>233.24099999999999</v>
      </c>
      <c r="U111" s="44"/>
      <c r="V111" s="102"/>
      <c r="W111" s="102"/>
      <c r="X111" s="102"/>
      <c r="Y111" s="102"/>
      <c r="Z111" s="103"/>
      <c r="AA111" s="103"/>
      <c r="AB111" s="103"/>
      <c r="AC111" s="103"/>
      <c r="AD111" s="104"/>
      <c r="AE111" s="104"/>
      <c r="AF111" s="105"/>
      <c r="AG111" s="105"/>
      <c r="AH111" s="105"/>
      <c r="AI111" s="105"/>
      <c r="AJ111" s="105"/>
      <c r="AK111" s="105"/>
      <c r="AL111" s="105"/>
      <c r="AM111" s="105"/>
      <c r="AN111" s="105"/>
      <c r="AO111" s="105"/>
      <c r="AP111" s="105"/>
      <c r="AQ111" s="105"/>
      <c r="AR111" s="105"/>
      <c r="AS111" s="105"/>
      <c r="AT111" s="105"/>
      <c r="AU111" s="105"/>
      <c r="AV111" s="105"/>
      <c r="AW111" s="105"/>
      <c r="AX111" s="105"/>
      <c r="AY111" s="105"/>
      <c r="AZ111" s="105"/>
      <c r="BA111" s="105"/>
      <c r="BB111" s="105"/>
      <c r="BC111" s="105"/>
      <c r="BD111" s="105"/>
      <c r="BE111" s="105"/>
      <c r="BF111" s="105"/>
      <c r="BG111" s="105"/>
      <c r="BH111" s="105"/>
      <c r="BI111" s="105"/>
      <c r="BJ111" s="105"/>
      <c r="BK111" s="105"/>
      <c r="BL111" s="105"/>
      <c r="BM111" s="105"/>
      <c r="BN111" s="105"/>
      <c r="BO111" s="105"/>
      <c r="BP111" s="105"/>
      <c r="BQ111" s="105"/>
      <c r="BR111" s="105"/>
      <c r="BS111" s="105"/>
      <c r="BT111" s="105"/>
      <c r="BU111" s="105"/>
      <c r="BV111" s="105"/>
      <c r="BW111" s="105"/>
      <c r="BX111" s="105"/>
      <c r="BY111" s="105"/>
      <c r="BZ111" s="105"/>
      <c r="CA111" s="105"/>
      <c r="CB111" s="105"/>
      <c r="CC111" s="105"/>
      <c r="CD111" s="105"/>
      <c r="CE111" s="105"/>
      <c r="CF111" s="105"/>
      <c r="CG111" s="105"/>
      <c r="CH111" s="105"/>
      <c r="CI111" s="105"/>
      <c r="CJ111" s="105"/>
      <c r="CK111" s="105"/>
      <c r="CL111" s="105"/>
      <c r="CM111" s="105"/>
      <c r="CN111" s="105"/>
      <c r="CO111" s="105"/>
      <c r="CP111" s="105"/>
      <c r="CQ111" s="105"/>
      <c r="CR111" s="105"/>
      <c r="CS111" s="105"/>
      <c r="CT111" s="105"/>
      <c r="CU111" s="105"/>
    </row>
    <row r="112" spans="1:99" s="106" customFormat="1" ht="97.5" customHeight="1" x14ac:dyDescent="0.5">
      <c r="A112" s="54"/>
      <c r="B112" s="44"/>
      <c r="C112" s="44"/>
      <c r="D112" s="44"/>
      <c r="E112" s="44"/>
      <c r="F112" s="44"/>
      <c r="G112" s="44"/>
      <c r="H112" s="44"/>
      <c r="I112" s="44" t="s">
        <v>20</v>
      </c>
      <c r="J112" s="44"/>
      <c r="K112" s="54" t="s">
        <v>76</v>
      </c>
      <c r="L112" s="44" t="s">
        <v>44</v>
      </c>
      <c r="M112" s="100"/>
      <c r="N112" s="100"/>
      <c r="O112" s="100"/>
      <c r="P112" s="100"/>
      <c r="Q112" s="101">
        <v>13.472</v>
      </c>
      <c r="R112" s="101"/>
      <c r="S112" s="101"/>
      <c r="T112" s="100">
        <f t="shared" si="8"/>
        <v>13.472</v>
      </c>
      <c r="U112" s="44"/>
      <c r="V112" s="102"/>
      <c r="W112" s="102"/>
      <c r="X112" s="102"/>
      <c r="Y112" s="102"/>
      <c r="Z112" s="103"/>
      <c r="AA112" s="103"/>
      <c r="AB112" s="103"/>
      <c r="AC112" s="103"/>
      <c r="AD112" s="104"/>
      <c r="AE112" s="104"/>
      <c r="AF112" s="105"/>
      <c r="AG112" s="105"/>
      <c r="AH112" s="105"/>
      <c r="AI112" s="105"/>
      <c r="AJ112" s="105"/>
      <c r="AK112" s="105"/>
      <c r="AL112" s="105"/>
      <c r="AM112" s="105"/>
      <c r="AN112" s="105"/>
      <c r="AO112" s="105"/>
      <c r="AP112" s="105"/>
      <c r="AQ112" s="105"/>
      <c r="AR112" s="105"/>
      <c r="AS112" s="105"/>
      <c r="AT112" s="105"/>
      <c r="AU112" s="105"/>
      <c r="AV112" s="105"/>
      <c r="AW112" s="105"/>
      <c r="AX112" s="105"/>
      <c r="AY112" s="105"/>
      <c r="AZ112" s="105"/>
      <c r="BA112" s="105"/>
      <c r="BB112" s="105"/>
      <c r="BC112" s="105"/>
      <c r="BD112" s="105"/>
      <c r="BE112" s="105"/>
      <c r="BF112" s="105"/>
      <c r="BG112" s="105"/>
      <c r="BH112" s="105"/>
      <c r="BI112" s="105"/>
      <c r="BJ112" s="105"/>
      <c r="BK112" s="105"/>
      <c r="BL112" s="105"/>
      <c r="BM112" s="105"/>
      <c r="BN112" s="105"/>
      <c r="BO112" s="105"/>
      <c r="BP112" s="105"/>
      <c r="BQ112" s="105"/>
      <c r="BR112" s="105"/>
      <c r="BS112" s="105"/>
      <c r="BT112" s="105"/>
      <c r="BU112" s="105"/>
      <c r="BV112" s="105"/>
      <c r="BW112" s="105"/>
      <c r="BX112" s="105"/>
      <c r="BY112" s="105"/>
      <c r="BZ112" s="105"/>
      <c r="CA112" s="105"/>
      <c r="CB112" s="105"/>
      <c r="CC112" s="105"/>
      <c r="CD112" s="105"/>
      <c r="CE112" s="105"/>
      <c r="CF112" s="105"/>
      <c r="CG112" s="105"/>
      <c r="CH112" s="105"/>
      <c r="CI112" s="105"/>
      <c r="CJ112" s="105"/>
      <c r="CK112" s="105"/>
      <c r="CL112" s="105"/>
      <c r="CM112" s="105"/>
      <c r="CN112" s="105"/>
      <c r="CO112" s="105"/>
      <c r="CP112" s="105"/>
      <c r="CQ112" s="105"/>
      <c r="CR112" s="105"/>
      <c r="CS112" s="105"/>
      <c r="CT112" s="105"/>
      <c r="CU112" s="105"/>
    </row>
    <row r="113" spans="1:99" s="106" customFormat="1" ht="172.5" customHeight="1" x14ac:dyDescent="0.5">
      <c r="A113" s="54" t="s">
        <v>19</v>
      </c>
      <c r="B113" s="44" t="s">
        <v>129</v>
      </c>
      <c r="C113" s="44"/>
      <c r="D113" s="44"/>
      <c r="E113" s="44"/>
      <c r="F113" s="44"/>
      <c r="G113" s="44"/>
      <c r="H113" s="44"/>
      <c r="I113" s="44"/>
      <c r="J113" s="44">
        <v>515</v>
      </c>
      <c r="K113" s="54"/>
      <c r="L113" s="44" t="s">
        <v>45</v>
      </c>
      <c r="M113" s="100"/>
      <c r="N113" s="100"/>
      <c r="O113" s="100"/>
      <c r="P113" s="101">
        <f>+P114+P115+P116+P117</f>
        <v>1081.8630000000001</v>
      </c>
      <c r="Q113" s="101">
        <f>+Q114+Q115+Q116+Q117</f>
        <v>1724.8150000000001</v>
      </c>
      <c r="R113" s="101">
        <f>+R114+R115+R116+R117</f>
        <v>4036.2760000000003</v>
      </c>
      <c r="S113" s="101">
        <f>+S114+S115+S116+S117</f>
        <v>0</v>
      </c>
      <c r="T113" s="100">
        <f t="shared" si="8"/>
        <v>6842.9539999999997</v>
      </c>
      <c r="U113" s="44"/>
      <c r="V113" s="102"/>
      <c r="W113" s="102"/>
      <c r="X113" s="102"/>
      <c r="Y113" s="102"/>
      <c r="Z113" s="103"/>
      <c r="AA113" s="103"/>
      <c r="AB113" s="103"/>
      <c r="AC113" s="103"/>
      <c r="AD113" s="104"/>
      <c r="AE113" s="104"/>
      <c r="AF113" s="105"/>
      <c r="AG113" s="105"/>
      <c r="AH113" s="105"/>
      <c r="AI113" s="105"/>
      <c r="AJ113" s="105"/>
      <c r="AK113" s="105"/>
      <c r="AL113" s="105"/>
      <c r="AM113" s="105"/>
      <c r="AN113" s="105"/>
      <c r="AO113" s="105"/>
      <c r="AP113" s="105"/>
      <c r="AQ113" s="105"/>
      <c r="AR113" s="105"/>
      <c r="AS113" s="105"/>
      <c r="AT113" s="105"/>
      <c r="AU113" s="105"/>
      <c r="AV113" s="105"/>
      <c r="AW113" s="105"/>
      <c r="AX113" s="105"/>
      <c r="AY113" s="105"/>
      <c r="AZ113" s="105"/>
      <c r="BA113" s="105"/>
      <c r="BB113" s="105"/>
      <c r="BC113" s="105"/>
      <c r="BD113" s="105"/>
      <c r="BE113" s="105"/>
      <c r="BF113" s="105"/>
      <c r="BG113" s="105"/>
      <c r="BH113" s="105"/>
      <c r="BI113" s="105"/>
      <c r="BJ113" s="105"/>
      <c r="BK113" s="105"/>
      <c r="BL113" s="105"/>
      <c r="BM113" s="105"/>
      <c r="BN113" s="105"/>
      <c r="BO113" s="105"/>
      <c r="BP113" s="105"/>
      <c r="BQ113" s="105"/>
      <c r="BR113" s="105"/>
      <c r="BS113" s="105"/>
      <c r="BT113" s="105"/>
      <c r="BU113" s="105"/>
      <c r="BV113" s="105"/>
      <c r="BW113" s="105"/>
      <c r="BX113" s="105"/>
      <c r="BY113" s="105"/>
      <c r="BZ113" s="105"/>
      <c r="CA113" s="105"/>
      <c r="CB113" s="105"/>
      <c r="CC113" s="105"/>
      <c r="CD113" s="105"/>
      <c r="CE113" s="105"/>
      <c r="CF113" s="105"/>
      <c r="CG113" s="105"/>
      <c r="CH113" s="105"/>
      <c r="CI113" s="105"/>
      <c r="CJ113" s="105"/>
      <c r="CK113" s="105"/>
      <c r="CL113" s="105"/>
      <c r="CM113" s="105"/>
      <c r="CN113" s="105"/>
      <c r="CO113" s="105"/>
      <c r="CP113" s="105"/>
      <c r="CQ113" s="105"/>
      <c r="CR113" s="105"/>
      <c r="CS113" s="105"/>
      <c r="CT113" s="105"/>
      <c r="CU113" s="105"/>
    </row>
    <row r="114" spans="1:99" s="106" customFormat="1" ht="132.75" customHeight="1" x14ac:dyDescent="0.5">
      <c r="A114" s="54"/>
      <c r="B114" s="44"/>
      <c r="C114" s="44"/>
      <c r="D114" s="44"/>
      <c r="E114" s="44"/>
      <c r="F114" s="44"/>
      <c r="G114" s="44"/>
      <c r="H114" s="44"/>
      <c r="I114" s="44" t="s">
        <v>20</v>
      </c>
      <c r="J114" s="44"/>
      <c r="K114" s="54" t="s">
        <v>50</v>
      </c>
      <c r="L114" s="44" t="s">
        <v>123</v>
      </c>
      <c r="M114" s="100"/>
      <c r="N114" s="100"/>
      <c r="O114" s="100"/>
      <c r="P114" s="100">
        <v>271.19299999999998</v>
      </c>
      <c r="Q114" s="101">
        <v>549.10299999999995</v>
      </c>
      <c r="R114" s="117">
        <v>881.66</v>
      </c>
      <c r="S114" s="101"/>
      <c r="T114" s="100">
        <f t="shared" si="8"/>
        <v>1701.9559999999999</v>
      </c>
      <c r="U114" s="44"/>
      <c r="V114" s="102"/>
      <c r="W114" s="102"/>
      <c r="X114" s="102"/>
      <c r="Y114" s="102"/>
      <c r="Z114" s="103"/>
      <c r="AA114" s="103"/>
      <c r="AB114" s="103"/>
      <c r="AC114" s="103"/>
      <c r="AD114" s="104"/>
      <c r="AE114" s="104"/>
      <c r="AF114" s="105"/>
      <c r="AG114" s="105"/>
      <c r="AH114" s="105"/>
      <c r="AI114" s="105"/>
      <c r="AJ114" s="105"/>
      <c r="AK114" s="105"/>
      <c r="AL114" s="105"/>
      <c r="AM114" s="105"/>
      <c r="AN114" s="105"/>
      <c r="AO114" s="105"/>
      <c r="AP114" s="105"/>
      <c r="AQ114" s="105"/>
      <c r="AR114" s="105"/>
      <c r="AS114" s="105"/>
      <c r="AT114" s="105"/>
      <c r="AU114" s="105"/>
      <c r="AV114" s="105"/>
      <c r="AW114" s="105"/>
      <c r="AX114" s="105"/>
      <c r="AY114" s="105"/>
      <c r="AZ114" s="105"/>
      <c r="BA114" s="105"/>
      <c r="BB114" s="105"/>
      <c r="BC114" s="105"/>
      <c r="BD114" s="105"/>
      <c r="BE114" s="105"/>
      <c r="BF114" s="105"/>
      <c r="BG114" s="105"/>
      <c r="BH114" s="105"/>
      <c r="BI114" s="105"/>
      <c r="BJ114" s="105"/>
      <c r="BK114" s="105"/>
      <c r="BL114" s="105"/>
      <c r="BM114" s="105"/>
      <c r="BN114" s="105"/>
      <c r="BO114" s="105"/>
      <c r="BP114" s="105"/>
      <c r="BQ114" s="105"/>
      <c r="BR114" s="105"/>
      <c r="BS114" s="105"/>
      <c r="BT114" s="105"/>
      <c r="BU114" s="105"/>
      <c r="BV114" s="105"/>
      <c r="BW114" s="105"/>
      <c r="BX114" s="105"/>
      <c r="BY114" s="105"/>
      <c r="BZ114" s="105"/>
      <c r="CA114" s="105"/>
      <c r="CB114" s="105"/>
      <c r="CC114" s="105"/>
      <c r="CD114" s="105"/>
      <c r="CE114" s="105"/>
      <c r="CF114" s="105"/>
      <c r="CG114" s="105"/>
      <c r="CH114" s="105"/>
      <c r="CI114" s="105"/>
      <c r="CJ114" s="105"/>
      <c r="CK114" s="105"/>
      <c r="CL114" s="105"/>
      <c r="CM114" s="105"/>
      <c r="CN114" s="105"/>
      <c r="CO114" s="105"/>
      <c r="CP114" s="105"/>
      <c r="CQ114" s="105"/>
      <c r="CR114" s="105"/>
      <c r="CS114" s="105"/>
      <c r="CT114" s="105"/>
      <c r="CU114" s="105"/>
    </row>
    <row r="115" spans="1:99" s="106" customFormat="1" ht="72.75" customHeight="1" x14ac:dyDescent="0.5">
      <c r="A115" s="54"/>
      <c r="B115" s="44"/>
      <c r="C115" s="44"/>
      <c r="D115" s="44"/>
      <c r="E115" s="44"/>
      <c r="F115" s="44"/>
      <c r="G115" s="44"/>
      <c r="H115" s="44"/>
      <c r="I115" s="44" t="s">
        <v>20</v>
      </c>
      <c r="J115" s="44"/>
      <c r="K115" s="54" t="s">
        <v>69</v>
      </c>
      <c r="L115" s="44" t="s">
        <v>124</v>
      </c>
      <c r="M115" s="100"/>
      <c r="N115" s="100"/>
      <c r="O115" s="100"/>
      <c r="P115" s="100">
        <v>423.387</v>
      </c>
      <c r="Q115" s="101">
        <v>396.495</v>
      </c>
      <c r="R115" s="117">
        <v>591.03</v>
      </c>
      <c r="S115" s="101"/>
      <c r="T115" s="100">
        <f t="shared" si="8"/>
        <v>1410.912</v>
      </c>
      <c r="U115" s="44"/>
      <c r="V115" s="102"/>
      <c r="W115" s="102"/>
      <c r="X115" s="102"/>
      <c r="Y115" s="102"/>
      <c r="Z115" s="103"/>
      <c r="AA115" s="103"/>
      <c r="AB115" s="103"/>
      <c r="AC115" s="103"/>
      <c r="AD115" s="104"/>
      <c r="AE115" s="104"/>
      <c r="AF115" s="105"/>
      <c r="AG115" s="105"/>
      <c r="AH115" s="105"/>
      <c r="AI115" s="105"/>
      <c r="AJ115" s="105"/>
      <c r="AK115" s="105"/>
      <c r="AL115" s="105"/>
      <c r="AM115" s="105"/>
      <c r="AN115" s="105"/>
      <c r="AO115" s="105"/>
      <c r="AP115" s="105"/>
      <c r="AQ115" s="105"/>
      <c r="AR115" s="105"/>
      <c r="AS115" s="105"/>
      <c r="AT115" s="105"/>
      <c r="AU115" s="105"/>
      <c r="AV115" s="105"/>
      <c r="AW115" s="105"/>
      <c r="AX115" s="105"/>
      <c r="AY115" s="105"/>
      <c r="AZ115" s="105"/>
      <c r="BA115" s="105"/>
      <c r="BB115" s="105"/>
      <c r="BC115" s="105"/>
      <c r="BD115" s="105"/>
      <c r="BE115" s="105"/>
      <c r="BF115" s="105"/>
      <c r="BG115" s="105"/>
      <c r="BH115" s="105"/>
      <c r="BI115" s="105"/>
      <c r="BJ115" s="105"/>
      <c r="BK115" s="105"/>
      <c r="BL115" s="105"/>
      <c r="BM115" s="105"/>
      <c r="BN115" s="105"/>
      <c r="BO115" s="105"/>
      <c r="BP115" s="105"/>
      <c r="BQ115" s="105"/>
      <c r="BR115" s="105"/>
      <c r="BS115" s="105"/>
      <c r="BT115" s="105"/>
      <c r="BU115" s="105"/>
      <c r="BV115" s="105"/>
      <c r="BW115" s="105"/>
      <c r="BX115" s="105"/>
      <c r="BY115" s="105"/>
      <c r="BZ115" s="105"/>
      <c r="CA115" s="105"/>
      <c r="CB115" s="105"/>
      <c r="CC115" s="105"/>
      <c r="CD115" s="105"/>
      <c r="CE115" s="105"/>
      <c r="CF115" s="105"/>
      <c r="CG115" s="105"/>
      <c r="CH115" s="105"/>
      <c r="CI115" s="105"/>
      <c r="CJ115" s="105"/>
      <c r="CK115" s="105"/>
      <c r="CL115" s="105"/>
      <c r="CM115" s="105"/>
      <c r="CN115" s="105"/>
      <c r="CO115" s="105"/>
      <c r="CP115" s="105"/>
      <c r="CQ115" s="105"/>
      <c r="CR115" s="105"/>
      <c r="CS115" s="105"/>
      <c r="CT115" s="105"/>
      <c r="CU115" s="105"/>
    </row>
    <row r="116" spans="1:99" s="106" customFormat="1" ht="123.75" customHeight="1" x14ac:dyDescent="0.5">
      <c r="A116" s="54"/>
      <c r="B116" s="44"/>
      <c r="C116" s="44"/>
      <c r="D116" s="44"/>
      <c r="E116" s="44"/>
      <c r="F116" s="44"/>
      <c r="G116" s="44"/>
      <c r="H116" s="44"/>
      <c r="I116" s="44" t="s">
        <v>20</v>
      </c>
      <c r="J116" s="44"/>
      <c r="K116" s="54" t="s">
        <v>125</v>
      </c>
      <c r="L116" s="44" t="s">
        <v>127</v>
      </c>
      <c r="M116" s="100"/>
      <c r="N116" s="100"/>
      <c r="O116" s="100"/>
      <c r="P116" s="100">
        <v>376.52300000000002</v>
      </c>
      <c r="Q116" s="101">
        <v>692.84400000000005</v>
      </c>
      <c r="R116" s="101">
        <v>2522.2530000000002</v>
      </c>
      <c r="S116" s="101"/>
      <c r="T116" s="100">
        <f t="shared" si="8"/>
        <v>3591.6200000000003</v>
      </c>
      <c r="U116" s="44"/>
      <c r="V116" s="102"/>
      <c r="W116" s="102"/>
      <c r="X116" s="102"/>
      <c r="Y116" s="102"/>
      <c r="Z116" s="103"/>
      <c r="AA116" s="103"/>
      <c r="AB116" s="103"/>
      <c r="AC116" s="103"/>
      <c r="AD116" s="104"/>
      <c r="AE116" s="104"/>
      <c r="AF116" s="105"/>
      <c r="AG116" s="105"/>
      <c r="AH116" s="105"/>
      <c r="AI116" s="105"/>
      <c r="AJ116" s="105"/>
      <c r="AK116" s="105"/>
      <c r="AL116" s="105"/>
      <c r="AM116" s="105"/>
      <c r="AN116" s="105"/>
      <c r="AO116" s="105"/>
      <c r="AP116" s="105"/>
      <c r="AQ116" s="105"/>
      <c r="AR116" s="105"/>
      <c r="AS116" s="105"/>
      <c r="AT116" s="105"/>
      <c r="AU116" s="105"/>
      <c r="AV116" s="105"/>
      <c r="AW116" s="105"/>
      <c r="AX116" s="105"/>
      <c r="AY116" s="105"/>
      <c r="AZ116" s="105"/>
      <c r="BA116" s="105"/>
      <c r="BB116" s="105"/>
      <c r="BC116" s="105"/>
      <c r="BD116" s="105"/>
      <c r="BE116" s="105"/>
      <c r="BF116" s="105"/>
      <c r="BG116" s="105"/>
      <c r="BH116" s="105"/>
      <c r="BI116" s="105"/>
      <c r="BJ116" s="105"/>
      <c r="BK116" s="105"/>
      <c r="BL116" s="105"/>
      <c r="BM116" s="105"/>
      <c r="BN116" s="105"/>
      <c r="BO116" s="105"/>
      <c r="BP116" s="105"/>
      <c r="BQ116" s="105"/>
      <c r="BR116" s="105"/>
      <c r="BS116" s="105"/>
      <c r="BT116" s="105"/>
      <c r="BU116" s="105"/>
      <c r="BV116" s="105"/>
      <c r="BW116" s="105"/>
      <c r="BX116" s="105"/>
      <c r="BY116" s="105"/>
      <c r="BZ116" s="105"/>
      <c r="CA116" s="105"/>
      <c r="CB116" s="105"/>
      <c r="CC116" s="105"/>
      <c r="CD116" s="105"/>
      <c r="CE116" s="105"/>
      <c r="CF116" s="105"/>
      <c r="CG116" s="105"/>
      <c r="CH116" s="105"/>
      <c r="CI116" s="105"/>
      <c r="CJ116" s="105"/>
      <c r="CK116" s="105"/>
      <c r="CL116" s="105"/>
      <c r="CM116" s="105"/>
      <c r="CN116" s="105"/>
      <c r="CO116" s="105"/>
      <c r="CP116" s="105"/>
      <c r="CQ116" s="105"/>
      <c r="CR116" s="105"/>
      <c r="CS116" s="105"/>
      <c r="CT116" s="105"/>
      <c r="CU116" s="105"/>
    </row>
    <row r="117" spans="1:99" s="106" customFormat="1" ht="178.5" customHeight="1" x14ac:dyDescent="0.5">
      <c r="A117" s="54"/>
      <c r="B117" s="44"/>
      <c r="C117" s="44"/>
      <c r="D117" s="44"/>
      <c r="E117" s="44"/>
      <c r="F117" s="44"/>
      <c r="G117" s="44"/>
      <c r="H117" s="44"/>
      <c r="I117" s="44" t="s">
        <v>20</v>
      </c>
      <c r="J117" s="44"/>
      <c r="K117" s="54" t="s">
        <v>32</v>
      </c>
      <c r="L117" s="44" t="s">
        <v>128</v>
      </c>
      <c r="M117" s="100"/>
      <c r="N117" s="100"/>
      <c r="O117" s="100"/>
      <c r="P117" s="100">
        <v>10.76</v>
      </c>
      <c r="Q117" s="101">
        <v>86.373000000000005</v>
      </c>
      <c r="R117" s="101">
        <v>41.332999999999998</v>
      </c>
      <c r="S117" s="101"/>
      <c r="T117" s="100">
        <f t="shared" si="8"/>
        <v>138.46600000000001</v>
      </c>
      <c r="U117" s="44"/>
      <c r="V117" s="102"/>
      <c r="W117" s="102"/>
      <c r="X117" s="102"/>
      <c r="Y117" s="102"/>
      <c r="Z117" s="103"/>
      <c r="AA117" s="103"/>
      <c r="AB117" s="103"/>
      <c r="AC117" s="103"/>
      <c r="AD117" s="104"/>
      <c r="AE117" s="104"/>
      <c r="AF117" s="105"/>
      <c r="AG117" s="105"/>
      <c r="AH117" s="105"/>
      <c r="AI117" s="105"/>
      <c r="AJ117" s="105"/>
      <c r="AK117" s="105"/>
      <c r="AL117" s="105"/>
      <c r="AM117" s="105"/>
      <c r="AN117" s="105"/>
      <c r="AO117" s="105"/>
      <c r="AP117" s="105"/>
      <c r="AQ117" s="105"/>
      <c r="AR117" s="105"/>
      <c r="AS117" s="105"/>
      <c r="AT117" s="105"/>
      <c r="AU117" s="105"/>
      <c r="AV117" s="105"/>
      <c r="AW117" s="105"/>
      <c r="AX117" s="105"/>
      <c r="AY117" s="105"/>
      <c r="AZ117" s="105"/>
      <c r="BA117" s="105"/>
      <c r="BB117" s="105"/>
      <c r="BC117" s="105"/>
      <c r="BD117" s="105"/>
      <c r="BE117" s="105"/>
      <c r="BF117" s="105"/>
      <c r="BG117" s="105"/>
      <c r="BH117" s="105"/>
      <c r="BI117" s="105"/>
      <c r="BJ117" s="105"/>
      <c r="BK117" s="105"/>
      <c r="BL117" s="105"/>
      <c r="BM117" s="105"/>
      <c r="BN117" s="105"/>
      <c r="BO117" s="105"/>
      <c r="BP117" s="105"/>
      <c r="BQ117" s="105"/>
      <c r="BR117" s="105"/>
      <c r="BS117" s="105"/>
      <c r="BT117" s="105"/>
      <c r="BU117" s="105"/>
      <c r="BV117" s="105"/>
      <c r="BW117" s="105"/>
      <c r="BX117" s="105"/>
      <c r="BY117" s="105"/>
      <c r="BZ117" s="105"/>
      <c r="CA117" s="105"/>
      <c r="CB117" s="105"/>
      <c r="CC117" s="105"/>
      <c r="CD117" s="105"/>
      <c r="CE117" s="105"/>
      <c r="CF117" s="105"/>
      <c r="CG117" s="105"/>
      <c r="CH117" s="105"/>
      <c r="CI117" s="105"/>
      <c r="CJ117" s="105"/>
      <c r="CK117" s="105"/>
      <c r="CL117" s="105"/>
      <c r="CM117" s="105"/>
      <c r="CN117" s="105"/>
      <c r="CO117" s="105"/>
      <c r="CP117" s="105"/>
      <c r="CQ117" s="105"/>
      <c r="CR117" s="105"/>
      <c r="CS117" s="105"/>
      <c r="CT117" s="105"/>
      <c r="CU117" s="105"/>
    </row>
    <row r="118" spans="1:99" s="34" customFormat="1" ht="201.75" customHeight="1" x14ac:dyDescent="0.45">
      <c r="A118" s="2" t="s">
        <v>118</v>
      </c>
      <c r="B118" s="5" t="s">
        <v>208</v>
      </c>
      <c r="C118" s="5" t="s">
        <v>205</v>
      </c>
      <c r="D118" s="3" t="s">
        <v>17</v>
      </c>
      <c r="E118" s="5" t="s">
        <v>204</v>
      </c>
      <c r="F118" s="5" t="s">
        <v>121</v>
      </c>
      <c r="G118" s="3" t="s">
        <v>206</v>
      </c>
      <c r="H118" s="3" t="s">
        <v>207</v>
      </c>
      <c r="I118" s="5"/>
      <c r="J118" s="30"/>
      <c r="K118" s="31"/>
      <c r="L118" s="5"/>
      <c r="M118" s="10"/>
      <c r="N118" s="10"/>
      <c r="O118" s="10"/>
      <c r="P118" s="10"/>
      <c r="Q118" s="10"/>
      <c r="R118" s="10"/>
      <c r="S118" s="10"/>
      <c r="T118" s="32"/>
      <c r="U118" s="3"/>
      <c r="V118" s="33"/>
      <c r="W118" s="33"/>
      <c r="X118" s="33"/>
      <c r="Y118" s="33"/>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35"/>
      <c r="BM118" s="35"/>
      <c r="BN118" s="35"/>
      <c r="BO118" s="35"/>
      <c r="BP118" s="35"/>
      <c r="BQ118" s="35"/>
      <c r="BR118" s="35"/>
      <c r="BS118" s="35"/>
      <c r="BT118" s="35"/>
      <c r="BU118" s="35"/>
      <c r="BV118" s="35"/>
      <c r="BW118" s="35"/>
      <c r="BX118" s="35"/>
      <c r="BY118" s="35"/>
      <c r="BZ118" s="35"/>
      <c r="CA118" s="35"/>
      <c r="CB118" s="35"/>
      <c r="CC118" s="35"/>
      <c r="CD118" s="35"/>
      <c r="CE118" s="35"/>
      <c r="CF118" s="35"/>
      <c r="CG118" s="35"/>
      <c r="CH118" s="35"/>
      <c r="CI118" s="35"/>
      <c r="CJ118" s="35"/>
      <c r="CK118" s="35"/>
      <c r="CL118" s="35"/>
      <c r="CM118" s="35"/>
      <c r="CN118" s="35"/>
      <c r="CO118" s="35"/>
      <c r="CP118" s="35"/>
      <c r="CQ118" s="35"/>
      <c r="CR118" s="35"/>
      <c r="CS118" s="35"/>
      <c r="CT118" s="35"/>
      <c r="CU118" s="35"/>
    </row>
    <row r="119" spans="1:99" s="118" customFormat="1" ht="59.25" customHeight="1" x14ac:dyDescent="0.45">
      <c r="A119" s="201" t="s">
        <v>15</v>
      </c>
      <c r="B119" s="202"/>
      <c r="C119" s="202"/>
      <c r="D119" s="202"/>
      <c r="E119" s="202"/>
      <c r="F119" s="202"/>
      <c r="G119" s="202"/>
      <c r="H119" s="202"/>
      <c r="I119" s="202"/>
      <c r="J119" s="202"/>
      <c r="K119" s="202"/>
      <c r="L119" s="202"/>
      <c r="M119" s="202"/>
      <c r="N119" s="202"/>
      <c r="O119" s="202"/>
      <c r="P119" s="202"/>
      <c r="Q119" s="202"/>
      <c r="R119" s="202"/>
      <c r="S119" s="202"/>
      <c r="T119" s="202"/>
      <c r="U119" s="203"/>
      <c r="AD119" s="119"/>
      <c r="AE119" s="119"/>
      <c r="AF119" s="119"/>
      <c r="AG119" s="119"/>
      <c r="AH119" s="119"/>
      <c r="AI119" s="119"/>
      <c r="AJ119" s="119"/>
      <c r="AK119" s="119"/>
      <c r="AL119" s="119"/>
      <c r="AM119" s="119"/>
      <c r="AN119" s="119"/>
      <c r="AO119" s="119"/>
      <c r="AP119" s="119"/>
      <c r="AQ119" s="119"/>
      <c r="AR119" s="119"/>
      <c r="AS119" s="119"/>
      <c r="AT119" s="119"/>
      <c r="AU119" s="119"/>
      <c r="AV119" s="119"/>
      <c r="AW119" s="119"/>
      <c r="AX119" s="119"/>
      <c r="AY119" s="119"/>
      <c r="AZ119" s="119"/>
      <c r="BA119" s="119"/>
      <c r="BB119" s="119"/>
      <c r="BC119" s="119"/>
      <c r="BD119" s="119"/>
      <c r="BE119" s="119"/>
      <c r="BF119" s="119"/>
      <c r="BG119" s="119"/>
      <c r="BH119" s="119"/>
      <c r="BI119" s="119"/>
      <c r="BJ119" s="119"/>
      <c r="BK119" s="119"/>
      <c r="BL119" s="119"/>
      <c r="BM119" s="119"/>
      <c r="BN119" s="119"/>
      <c r="BO119" s="119"/>
      <c r="BP119" s="119"/>
      <c r="BQ119" s="119"/>
      <c r="BR119" s="119"/>
      <c r="BS119" s="119"/>
      <c r="BT119" s="119"/>
      <c r="BU119" s="119"/>
      <c r="BV119" s="119"/>
      <c r="BW119" s="119"/>
      <c r="BX119" s="119"/>
      <c r="BY119" s="119"/>
      <c r="BZ119" s="119"/>
      <c r="CA119" s="119"/>
      <c r="CB119" s="119"/>
      <c r="CC119" s="119"/>
      <c r="CD119" s="119"/>
      <c r="CE119" s="119"/>
      <c r="CF119" s="119"/>
      <c r="CG119" s="119"/>
      <c r="CH119" s="119"/>
      <c r="CI119" s="119"/>
      <c r="CJ119" s="119"/>
      <c r="CK119" s="119"/>
      <c r="CL119" s="119"/>
      <c r="CM119" s="119"/>
      <c r="CN119" s="119"/>
      <c r="CO119" s="119"/>
      <c r="CP119" s="119"/>
      <c r="CQ119" s="119"/>
      <c r="CR119" s="119"/>
      <c r="CS119" s="119"/>
      <c r="CT119" s="119"/>
      <c r="CU119" s="119"/>
    </row>
    <row r="120" spans="1:99" s="24" customFormat="1" ht="138" x14ac:dyDescent="0.45">
      <c r="A120" s="2" t="s">
        <v>91</v>
      </c>
      <c r="B120" s="5"/>
      <c r="C120" s="5" t="s">
        <v>39</v>
      </c>
      <c r="D120" s="39" t="s">
        <v>17</v>
      </c>
      <c r="E120" s="5" t="s">
        <v>70</v>
      </c>
      <c r="F120" s="39" t="s">
        <v>121</v>
      </c>
      <c r="G120" s="39" t="s">
        <v>135</v>
      </c>
      <c r="H120" s="39" t="s">
        <v>130</v>
      </c>
      <c r="I120" s="5"/>
      <c r="J120" s="5">
        <v>360</v>
      </c>
      <c r="K120" s="5"/>
      <c r="L120" s="5"/>
      <c r="M120" s="10"/>
      <c r="N120" s="10"/>
      <c r="O120" s="10"/>
      <c r="P120" s="10">
        <f>P121+P122+P123+P124+P125+P126+P127+P128+P129+P130+P131</f>
        <v>3042.5738000000001</v>
      </c>
      <c r="Q120" s="10">
        <f>Q121+Q122+Q123+Q124+Q125+Q126+Q127+Q128+Q129+Q130+Q131</f>
        <v>3111.2865000000002</v>
      </c>
      <c r="R120" s="10">
        <f>R121+R122+R123+R124+R125+R126+R127+R128+R129+R130+R131</f>
        <v>3372.0762</v>
      </c>
      <c r="S120" s="10"/>
      <c r="T120" s="10">
        <f>T121+T122+T123+T124+T125+T126+T127+T128+T129+T130+T131</f>
        <v>9525.9364999999998</v>
      </c>
      <c r="U120" s="3" t="s">
        <v>18</v>
      </c>
      <c r="V120" s="20"/>
      <c r="W120" s="20"/>
      <c r="X120" s="20"/>
      <c r="Y120" s="20"/>
      <c r="Z120" s="20"/>
      <c r="AA120" s="21"/>
      <c r="AB120" s="21"/>
      <c r="AC120" s="21"/>
      <c r="AD120" s="22"/>
      <c r="AE120" s="22"/>
      <c r="AF120" s="22"/>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row>
    <row r="121" spans="1:99" s="126" customFormat="1" ht="138.75" customHeight="1" x14ac:dyDescent="0.5">
      <c r="A121" s="120" t="s">
        <v>24</v>
      </c>
      <c r="B121" s="42" t="s">
        <v>92</v>
      </c>
      <c r="C121" s="44"/>
      <c r="D121" s="44"/>
      <c r="E121" s="44"/>
      <c r="F121" s="44"/>
      <c r="G121" s="44"/>
      <c r="H121" s="44"/>
      <c r="I121" s="44" t="s">
        <v>20</v>
      </c>
      <c r="J121" s="44"/>
      <c r="K121" s="54" t="s">
        <v>100</v>
      </c>
      <c r="L121" s="44" t="s">
        <v>99</v>
      </c>
      <c r="M121" s="100"/>
      <c r="N121" s="100"/>
      <c r="O121" s="100"/>
      <c r="P121" s="100">
        <v>373.04</v>
      </c>
      <c r="Q121" s="100">
        <v>466.08699999999999</v>
      </c>
      <c r="R121" s="100">
        <v>543.99599999999998</v>
      </c>
      <c r="S121" s="100"/>
      <c r="T121" s="121">
        <f>P121+Q121+R121</f>
        <v>1383.123</v>
      </c>
      <c r="U121" s="121"/>
      <c r="V121" s="122"/>
      <c r="W121" s="122"/>
      <c r="X121" s="122"/>
      <c r="Y121" s="122"/>
      <c r="Z121" s="122"/>
      <c r="AA121" s="123"/>
      <c r="AB121" s="123"/>
      <c r="AC121" s="123"/>
      <c r="AD121" s="124"/>
      <c r="AE121" s="124"/>
      <c r="AF121" s="124"/>
      <c r="AG121" s="125"/>
      <c r="AH121" s="125"/>
      <c r="AI121" s="125"/>
      <c r="AJ121" s="125"/>
      <c r="AK121" s="125"/>
      <c r="AL121" s="125"/>
      <c r="AM121" s="125"/>
      <c r="AN121" s="125"/>
      <c r="AO121" s="125"/>
      <c r="AP121" s="125"/>
      <c r="AQ121" s="125"/>
      <c r="AR121" s="125"/>
      <c r="AS121" s="125"/>
      <c r="AT121" s="125"/>
      <c r="AU121" s="125"/>
      <c r="AV121" s="125"/>
      <c r="AW121" s="125"/>
      <c r="AX121" s="125"/>
      <c r="AY121" s="125"/>
      <c r="AZ121" s="125"/>
      <c r="BA121" s="125"/>
      <c r="BB121" s="125"/>
      <c r="BC121" s="125"/>
      <c r="BD121" s="125"/>
      <c r="BE121" s="125"/>
      <c r="BF121" s="125"/>
      <c r="BG121" s="125"/>
      <c r="BH121" s="125"/>
      <c r="BI121" s="125"/>
      <c r="BJ121" s="125"/>
      <c r="BK121" s="125"/>
      <c r="BL121" s="125"/>
      <c r="BM121" s="125"/>
      <c r="BN121" s="125"/>
      <c r="BO121" s="125"/>
      <c r="BP121" s="125"/>
      <c r="BQ121" s="125"/>
      <c r="BR121" s="125"/>
      <c r="BS121" s="125"/>
      <c r="BT121" s="125"/>
      <c r="BU121" s="125"/>
      <c r="BV121" s="125"/>
      <c r="BW121" s="125"/>
      <c r="BX121" s="125"/>
      <c r="BY121" s="125"/>
      <c r="BZ121" s="125"/>
      <c r="CA121" s="125"/>
      <c r="CB121" s="125"/>
      <c r="CC121" s="125"/>
      <c r="CD121" s="125"/>
      <c r="CE121" s="125"/>
      <c r="CF121" s="125"/>
      <c r="CG121" s="125"/>
      <c r="CH121" s="125"/>
      <c r="CI121" s="125"/>
      <c r="CJ121" s="125"/>
      <c r="CK121" s="125"/>
      <c r="CL121" s="125"/>
      <c r="CM121" s="125"/>
      <c r="CN121" s="125"/>
      <c r="CO121" s="125"/>
      <c r="CP121" s="125"/>
      <c r="CQ121" s="125"/>
      <c r="CR121" s="125"/>
      <c r="CS121" s="125"/>
      <c r="CT121" s="125"/>
      <c r="CU121" s="125"/>
    </row>
    <row r="122" spans="1:99" s="126" customFormat="1" ht="138.75" customHeight="1" x14ac:dyDescent="0.5">
      <c r="A122" s="120" t="s">
        <v>19</v>
      </c>
      <c r="B122" s="42" t="s">
        <v>93</v>
      </c>
      <c r="C122" s="44"/>
      <c r="D122" s="44"/>
      <c r="E122" s="44"/>
      <c r="F122" s="44"/>
      <c r="G122" s="44"/>
      <c r="H122" s="44"/>
      <c r="I122" s="44" t="s">
        <v>20</v>
      </c>
      <c r="J122" s="44"/>
      <c r="K122" s="54" t="s">
        <v>100</v>
      </c>
      <c r="L122" s="44" t="s">
        <v>99</v>
      </c>
      <c r="M122" s="100"/>
      <c r="N122" s="100"/>
      <c r="O122" s="100"/>
      <c r="P122" s="100">
        <v>192.49799999999999</v>
      </c>
      <c r="Q122" s="100">
        <v>258.98500000000001</v>
      </c>
      <c r="R122" s="100">
        <v>308.52199999999999</v>
      </c>
      <c r="S122" s="100"/>
      <c r="T122" s="121">
        <f t="shared" ref="T122:T130" si="9">P122+Q122+R122</f>
        <v>760.005</v>
      </c>
      <c r="U122" s="121"/>
      <c r="V122" s="122"/>
      <c r="W122" s="122"/>
      <c r="X122" s="122"/>
      <c r="Y122" s="122"/>
      <c r="Z122" s="122"/>
      <c r="AA122" s="123"/>
      <c r="AB122" s="123"/>
      <c r="AC122" s="123"/>
      <c r="AD122" s="124"/>
      <c r="AE122" s="124"/>
      <c r="AF122" s="124"/>
      <c r="AG122" s="125"/>
      <c r="AH122" s="125"/>
      <c r="AI122" s="125"/>
      <c r="AJ122" s="125"/>
      <c r="AK122" s="125"/>
      <c r="AL122" s="125"/>
      <c r="AM122" s="125"/>
      <c r="AN122" s="125"/>
      <c r="AO122" s="125"/>
      <c r="AP122" s="125"/>
      <c r="AQ122" s="125"/>
      <c r="AR122" s="125"/>
      <c r="AS122" s="125"/>
      <c r="AT122" s="125"/>
      <c r="AU122" s="125"/>
      <c r="AV122" s="125"/>
      <c r="AW122" s="125"/>
      <c r="AX122" s="125"/>
      <c r="AY122" s="125"/>
      <c r="AZ122" s="125"/>
      <c r="BA122" s="125"/>
      <c r="BB122" s="125"/>
      <c r="BC122" s="125"/>
      <c r="BD122" s="125"/>
      <c r="BE122" s="125"/>
      <c r="BF122" s="125"/>
      <c r="BG122" s="125"/>
      <c r="BH122" s="125"/>
      <c r="BI122" s="125"/>
      <c r="BJ122" s="125"/>
      <c r="BK122" s="125"/>
      <c r="BL122" s="125"/>
      <c r="BM122" s="125"/>
      <c r="BN122" s="125"/>
      <c r="BO122" s="125"/>
      <c r="BP122" s="125"/>
      <c r="BQ122" s="125"/>
      <c r="BR122" s="125"/>
      <c r="BS122" s="125"/>
      <c r="BT122" s="125"/>
      <c r="BU122" s="125"/>
      <c r="BV122" s="125"/>
      <c r="BW122" s="125"/>
      <c r="BX122" s="125"/>
      <c r="BY122" s="125"/>
      <c r="BZ122" s="125"/>
      <c r="CA122" s="125"/>
      <c r="CB122" s="125"/>
      <c r="CC122" s="125"/>
      <c r="CD122" s="125"/>
      <c r="CE122" s="125"/>
      <c r="CF122" s="125"/>
      <c r="CG122" s="125"/>
      <c r="CH122" s="125"/>
      <c r="CI122" s="125"/>
      <c r="CJ122" s="125"/>
      <c r="CK122" s="125"/>
      <c r="CL122" s="125"/>
      <c r="CM122" s="125"/>
      <c r="CN122" s="125"/>
      <c r="CO122" s="125"/>
      <c r="CP122" s="125"/>
      <c r="CQ122" s="125"/>
      <c r="CR122" s="125"/>
      <c r="CS122" s="125"/>
      <c r="CT122" s="125"/>
      <c r="CU122" s="125"/>
    </row>
    <row r="123" spans="1:99" s="126" customFormat="1" ht="138.75" customHeight="1" x14ac:dyDescent="0.5">
      <c r="A123" s="120" t="s">
        <v>22</v>
      </c>
      <c r="B123" s="127" t="s">
        <v>88</v>
      </c>
      <c r="C123" s="44"/>
      <c r="D123" s="44"/>
      <c r="E123" s="44"/>
      <c r="F123" s="44"/>
      <c r="G123" s="44"/>
      <c r="H123" s="44"/>
      <c r="I123" s="44" t="s">
        <v>20</v>
      </c>
      <c r="J123" s="44"/>
      <c r="K123" s="54" t="s">
        <v>100</v>
      </c>
      <c r="L123" s="44" t="s">
        <v>99</v>
      </c>
      <c r="M123" s="100"/>
      <c r="N123" s="100"/>
      <c r="O123" s="100"/>
      <c r="P123" s="100">
        <v>219.91929999999999</v>
      </c>
      <c r="Q123" s="100">
        <v>333.73439999999999</v>
      </c>
      <c r="R123" s="100">
        <v>161.52379999999999</v>
      </c>
      <c r="S123" s="100"/>
      <c r="T123" s="121">
        <f t="shared" si="9"/>
        <v>715.17750000000001</v>
      </c>
      <c r="U123" s="121"/>
      <c r="V123" s="122"/>
      <c r="W123" s="122"/>
      <c r="X123" s="122"/>
      <c r="Y123" s="122"/>
      <c r="Z123" s="122"/>
      <c r="AA123" s="123"/>
      <c r="AB123" s="123"/>
      <c r="AC123" s="123"/>
      <c r="AD123" s="124"/>
      <c r="AE123" s="124"/>
      <c r="AF123" s="124"/>
      <c r="AG123" s="125"/>
      <c r="AH123" s="125"/>
      <c r="AI123" s="125"/>
      <c r="AJ123" s="125"/>
      <c r="AK123" s="125"/>
      <c r="AL123" s="125"/>
      <c r="AM123" s="125"/>
      <c r="AN123" s="125"/>
      <c r="AO123" s="125"/>
      <c r="AP123" s="125"/>
      <c r="AQ123" s="125"/>
      <c r="AR123" s="125"/>
      <c r="AS123" s="125"/>
      <c r="AT123" s="125"/>
      <c r="AU123" s="125"/>
      <c r="AV123" s="125"/>
      <c r="AW123" s="125"/>
      <c r="AX123" s="125"/>
      <c r="AY123" s="125"/>
      <c r="AZ123" s="125"/>
      <c r="BA123" s="125"/>
      <c r="BB123" s="125"/>
      <c r="BC123" s="125"/>
      <c r="BD123" s="125"/>
      <c r="BE123" s="125"/>
      <c r="BF123" s="125"/>
      <c r="BG123" s="125"/>
      <c r="BH123" s="125"/>
      <c r="BI123" s="125"/>
      <c r="BJ123" s="125"/>
      <c r="BK123" s="125"/>
      <c r="BL123" s="125"/>
      <c r="BM123" s="125"/>
      <c r="BN123" s="125"/>
      <c r="BO123" s="125"/>
      <c r="BP123" s="125"/>
      <c r="BQ123" s="125"/>
      <c r="BR123" s="125"/>
      <c r="BS123" s="125"/>
      <c r="BT123" s="125"/>
      <c r="BU123" s="125"/>
      <c r="BV123" s="125"/>
      <c r="BW123" s="125"/>
      <c r="BX123" s="125"/>
      <c r="BY123" s="125"/>
      <c r="BZ123" s="125"/>
      <c r="CA123" s="125"/>
      <c r="CB123" s="125"/>
      <c r="CC123" s="125"/>
      <c r="CD123" s="125"/>
      <c r="CE123" s="125"/>
      <c r="CF123" s="125"/>
      <c r="CG123" s="125"/>
      <c r="CH123" s="125"/>
      <c r="CI123" s="125"/>
      <c r="CJ123" s="125"/>
      <c r="CK123" s="125"/>
      <c r="CL123" s="125"/>
      <c r="CM123" s="125"/>
      <c r="CN123" s="125"/>
      <c r="CO123" s="125"/>
      <c r="CP123" s="125"/>
      <c r="CQ123" s="125"/>
      <c r="CR123" s="125"/>
      <c r="CS123" s="125"/>
      <c r="CT123" s="125"/>
      <c r="CU123" s="125"/>
    </row>
    <row r="124" spans="1:99" s="126" customFormat="1" ht="138.75" customHeight="1" x14ac:dyDescent="0.5">
      <c r="A124" s="120" t="s">
        <v>34</v>
      </c>
      <c r="B124" s="42" t="s">
        <v>94</v>
      </c>
      <c r="C124" s="44"/>
      <c r="D124" s="44"/>
      <c r="E124" s="44"/>
      <c r="F124" s="44"/>
      <c r="G124" s="44"/>
      <c r="H124" s="44"/>
      <c r="I124" s="44" t="s">
        <v>20</v>
      </c>
      <c r="J124" s="44"/>
      <c r="K124" s="54" t="s">
        <v>100</v>
      </c>
      <c r="L124" s="44" t="s">
        <v>99</v>
      </c>
      <c r="M124" s="100"/>
      <c r="N124" s="100"/>
      <c r="O124" s="100"/>
      <c r="P124" s="100">
        <v>244.4145</v>
      </c>
      <c r="Q124" s="100">
        <v>318.73559999999998</v>
      </c>
      <c r="R124" s="100">
        <v>351.01679999999999</v>
      </c>
      <c r="S124" s="100"/>
      <c r="T124" s="121">
        <f t="shared" si="9"/>
        <v>914.16689999999994</v>
      </c>
      <c r="U124" s="121"/>
      <c r="V124" s="122"/>
      <c r="W124" s="122"/>
      <c r="X124" s="122"/>
      <c r="Y124" s="122"/>
      <c r="Z124" s="122"/>
      <c r="AA124" s="123"/>
      <c r="AB124" s="123"/>
      <c r="AC124" s="123"/>
      <c r="AD124" s="124"/>
      <c r="AE124" s="124"/>
      <c r="AF124" s="124"/>
      <c r="AG124" s="125"/>
      <c r="AH124" s="125"/>
      <c r="AI124" s="125"/>
      <c r="AJ124" s="125"/>
      <c r="AK124" s="125"/>
      <c r="AL124" s="125"/>
      <c r="AM124" s="125"/>
      <c r="AN124" s="125"/>
      <c r="AO124" s="125"/>
      <c r="AP124" s="125"/>
      <c r="AQ124" s="125"/>
      <c r="AR124" s="125"/>
      <c r="AS124" s="125"/>
      <c r="AT124" s="125"/>
      <c r="AU124" s="125"/>
      <c r="AV124" s="125"/>
      <c r="AW124" s="125"/>
      <c r="AX124" s="125"/>
      <c r="AY124" s="125"/>
      <c r="AZ124" s="125"/>
      <c r="BA124" s="125"/>
      <c r="BB124" s="125"/>
      <c r="BC124" s="125"/>
      <c r="BD124" s="125"/>
      <c r="BE124" s="125"/>
      <c r="BF124" s="125"/>
      <c r="BG124" s="125"/>
      <c r="BH124" s="125"/>
      <c r="BI124" s="125"/>
      <c r="BJ124" s="125"/>
      <c r="BK124" s="125"/>
      <c r="BL124" s="125"/>
      <c r="BM124" s="125"/>
      <c r="BN124" s="125"/>
      <c r="BO124" s="125"/>
      <c r="BP124" s="125"/>
      <c r="BQ124" s="125"/>
      <c r="BR124" s="125"/>
      <c r="BS124" s="125"/>
      <c r="BT124" s="125"/>
      <c r="BU124" s="125"/>
      <c r="BV124" s="125"/>
      <c r="BW124" s="125"/>
      <c r="BX124" s="125"/>
      <c r="BY124" s="125"/>
      <c r="BZ124" s="125"/>
      <c r="CA124" s="125"/>
      <c r="CB124" s="125"/>
      <c r="CC124" s="125"/>
      <c r="CD124" s="125"/>
      <c r="CE124" s="125"/>
      <c r="CF124" s="125"/>
      <c r="CG124" s="125"/>
      <c r="CH124" s="125"/>
      <c r="CI124" s="125"/>
      <c r="CJ124" s="125"/>
      <c r="CK124" s="125"/>
      <c r="CL124" s="125"/>
      <c r="CM124" s="125"/>
      <c r="CN124" s="125"/>
      <c r="CO124" s="125"/>
      <c r="CP124" s="125"/>
      <c r="CQ124" s="125"/>
      <c r="CR124" s="125"/>
      <c r="CS124" s="125"/>
      <c r="CT124" s="125"/>
      <c r="CU124" s="125"/>
    </row>
    <row r="125" spans="1:99" s="126" customFormat="1" ht="138.75" customHeight="1" x14ac:dyDescent="0.5">
      <c r="A125" s="120" t="s">
        <v>35</v>
      </c>
      <c r="B125" s="42" t="s">
        <v>95</v>
      </c>
      <c r="C125" s="44"/>
      <c r="D125" s="44"/>
      <c r="E125" s="44"/>
      <c r="F125" s="44"/>
      <c r="G125" s="44"/>
      <c r="H125" s="44"/>
      <c r="I125" s="44" t="s">
        <v>20</v>
      </c>
      <c r="J125" s="44"/>
      <c r="K125" s="54" t="s">
        <v>100</v>
      </c>
      <c r="L125" s="44" t="s">
        <v>99</v>
      </c>
      <c r="M125" s="100"/>
      <c r="N125" s="100"/>
      <c r="O125" s="100"/>
      <c r="P125" s="100">
        <v>632.17849999999999</v>
      </c>
      <c r="Q125" s="100">
        <v>251.6216</v>
      </c>
      <c r="R125" s="100">
        <v>316.738</v>
      </c>
      <c r="S125" s="100"/>
      <c r="T125" s="121">
        <f t="shared" si="9"/>
        <v>1200.5381</v>
      </c>
      <c r="U125" s="121"/>
      <c r="V125" s="122"/>
      <c r="W125" s="122"/>
      <c r="X125" s="122"/>
      <c r="Y125" s="122"/>
      <c r="Z125" s="122"/>
      <c r="AA125" s="123"/>
      <c r="AB125" s="123"/>
      <c r="AC125" s="123"/>
      <c r="AD125" s="124"/>
      <c r="AE125" s="124"/>
      <c r="AF125" s="124"/>
      <c r="AG125" s="125"/>
      <c r="AH125" s="125"/>
      <c r="AI125" s="125"/>
      <c r="AJ125" s="125"/>
      <c r="AK125" s="125"/>
      <c r="AL125" s="125"/>
      <c r="AM125" s="125"/>
      <c r="AN125" s="125"/>
      <c r="AO125" s="125"/>
      <c r="AP125" s="125"/>
      <c r="AQ125" s="125"/>
      <c r="AR125" s="125"/>
      <c r="AS125" s="125"/>
      <c r="AT125" s="125"/>
      <c r="AU125" s="125"/>
      <c r="AV125" s="125"/>
      <c r="AW125" s="125"/>
      <c r="AX125" s="125"/>
      <c r="AY125" s="125"/>
      <c r="AZ125" s="125"/>
      <c r="BA125" s="125"/>
      <c r="BB125" s="125"/>
      <c r="BC125" s="125"/>
      <c r="BD125" s="125"/>
      <c r="BE125" s="125"/>
      <c r="BF125" s="125"/>
      <c r="BG125" s="125"/>
      <c r="BH125" s="125"/>
      <c r="BI125" s="125"/>
      <c r="BJ125" s="125"/>
      <c r="BK125" s="125"/>
      <c r="BL125" s="125"/>
      <c r="BM125" s="125"/>
      <c r="BN125" s="125"/>
      <c r="BO125" s="125"/>
      <c r="BP125" s="125"/>
      <c r="BQ125" s="125"/>
      <c r="BR125" s="125"/>
      <c r="BS125" s="125"/>
      <c r="BT125" s="125"/>
      <c r="BU125" s="125"/>
      <c r="BV125" s="125"/>
      <c r="BW125" s="125"/>
      <c r="BX125" s="125"/>
      <c r="BY125" s="125"/>
      <c r="BZ125" s="125"/>
      <c r="CA125" s="125"/>
      <c r="CB125" s="125"/>
      <c r="CC125" s="125"/>
      <c r="CD125" s="125"/>
      <c r="CE125" s="125"/>
      <c r="CF125" s="125"/>
      <c r="CG125" s="125"/>
      <c r="CH125" s="125"/>
      <c r="CI125" s="125"/>
      <c r="CJ125" s="125"/>
      <c r="CK125" s="125"/>
      <c r="CL125" s="125"/>
      <c r="CM125" s="125"/>
      <c r="CN125" s="125"/>
      <c r="CO125" s="125"/>
      <c r="CP125" s="125"/>
      <c r="CQ125" s="125"/>
      <c r="CR125" s="125"/>
      <c r="CS125" s="125"/>
      <c r="CT125" s="125"/>
      <c r="CU125" s="125"/>
    </row>
    <row r="126" spans="1:99" s="126" customFormat="1" ht="138.75" customHeight="1" x14ac:dyDescent="0.5">
      <c r="A126" s="120" t="s">
        <v>36</v>
      </c>
      <c r="B126" s="42" t="s">
        <v>96</v>
      </c>
      <c r="C126" s="44"/>
      <c r="D126" s="44"/>
      <c r="E126" s="44"/>
      <c r="F126" s="44"/>
      <c r="G126" s="44"/>
      <c r="H126" s="44"/>
      <c r="I126" s="44" t="s">
        <v>20</v>
      </c>
      <c r="J126" s="44"/>
      <c r="K126" s="54" t="s">
        <v>100</v>
      </c>
      <c r="L126" s="44" t="s">
        <v>99</v>
      </c>
      <c r="M126" s="100"/>
      <c r="N126" s="100"/>
      <c r="O126" s="100"/>
      <c r="P126" s="100">
        <v>275.94600000000003</v>
      </c>
      <c r="Q126" s="100">
        <v>333.83699999999999</v>
      </c>
      <c r="R126" s="100">
        <v>391.56400000000002</v>
      </c>
      <c r="S126" s="100"/>
      <c r="T126" s="121">
        <f t="shared" si="9"/>
        <v>1001.347</v>
      </c>
      <c r="U126" s="121"/>
      <c r="V126" s="122"/>
      <c r="W126" s="122"/>
      <c r="X126" s="122"/>
      <c r="Y126" s="122"/>
      <c r="Z126" s="122"/>
      <c r="AA126" s="123"/>
      <c r="AB126" s="123"/>
      <c r="AC126" s="123"/>
      <c r="AD126" s="124"/>
      <c r="AE126" s="124"/>
      <c r="AF126" s="124"/>
      <c r="AG126" s="125"/>
      <c r="AH126" s="125"/>
      <c r="AI126" s="125"/>
      <c r="AJ126" s="125"/>
      <c r="AK126" s="125"/>
      <c r="AL126" s="125"/>
      <c r="AM126" s="125"/>
      <c r="AN126" s="125"/>
      <c r="AO126" s="125"/>
      <c r="AP126" s="125"/>
      <c r="AQ126" s="125"/>
      <c r="AR126" s="125"/>
      <c r="AS126" s="125"/>
      <c r="AT126" s="125"/>
      <c r="AU126" s="125"/>
      <c r="AV126" s="125"/>
      <c r="AW126" s="125"/>
      <c r="AX126" s="125"/>
      <c r="AY126" s="125"/>
      <c r="AZ126" s="125"/>
      <c r="BA126" s="125"/>
      <c r="BB126" s="125"/>
      <c r="BC126" s="125"/>
      <c r="BD126" s="125"/>
      <c r="BE126" s="125"/>
      <c r="BF126" s="125"/>
      <c r="BG126" s="125"/>
      <c r="BH126" s="125"/>
      <c r="BI126" s="125"/>
      <c r="BJ126" s="125"/>
      <c r="BK126" s="125"/>
      <c r="BL126" s="125"/>
      <c r="BM126" s="125"/>
      <c r="BN126" s="125"/>
      <c r="BO126" s="125"/>
      <c r="BP126" s="125"/>
      <c r="BQ126" s="125"/>
      <c r="BR126" s="125"/>
      <c r="BS126" s="125"/>
      <c r="BT126" s="125"/>
      <c r="BU126" s="125"/>
      <c r="BV126" s="125"/>
      <c r="BW126" s="125"/>
      <c r="BX126" s="125"/>
      <c r="BY126" s="125"/>
      <c r="BZ126" s="125"/>
      <c r="CA126" s="125"/>
      <c r="CB126" s="125"/>
      <c r="CC126" s="125"/>
      <c r="CD126" s="125"/>
      <c r="CE126" s="125"/>
      <c r="CF126" s="125"/>
      <c r="CG126" s="125"/>
      <c r="CH126" s="125"/>
      <c r="CI126" s="125"/>
      <c r="CJ126" s="125"/>
      <c r="CK126" s="125"/>
      <c r="CL126" s="125"/>
      <c r="CM126" s="125"/>
      <c r="CN126" s="125"/>
      <c r="CO126" s="125"/>
      <c r="CP126" s="125"/>
      <c r="CQ126" s="125"/>
      <c r="CR126" s="125"/>
      <c r="CS126" s="125"/>
      <c r="CT126" s="125"/>
      <c r="CU126" s="125"/>
    </row>
    <row r="127" spans="1:99" s="126" customFormat="1" ht="138.75" customHeight="1" x14ac:dyDescent="0.5">
      <c r="A127" s="120" t="s">
        <v>37</v>
      </c>
      <c r="B127" s="42" t="s">
        <v>97</v>
      </c>
      <c r="C127" s="44"/>
      <c r="D127" s="44"/>
      <c r="E127" s="44"/>
      <c r="F127" s="44"/>
      <c r="G127" s="44"/>
      <c r="H127" s="44"/>
      <c r="I127" s="44" t="s">
        <v>20</v>
      </c>
      <c r="J127" s="44"/>
      <c r="K127" s="54" t="s">
        <v>100</v>
      </c>
      <c r="L127" s="44" t="s">
        <v>99</v>
      </c>
      <c r="M127" s="100"/>
      <c r="N127" s="100"/>
      <c r="O127" s="100"/>
      <c r="P127" s="100">
        <v>194.536</v>
      </c>
      <c r="Q127" s="100">
        <v>250.65</v>
      </c>
      <c r="R127" s="100">
        <v>292.291</v>
      </c>
      <c r="S127" s="100"/>
      <c r="T127" s="121">
        <f t="shared" si="9"/>
        <v>737.47700000000009</v>
      </c>
      <c r="U127" s="121"/>
      <c r="V127" s="122"/>
      <c r="W127" s="122"/>
      <c r="X127" s="122"/>
      <c r="Y127" s="122"/>
      <c r="Z127" s="122"/>
      <c r="AA127" s="123"/>
      <c r="AB127" s="123"/>
      <c r="AC127" s="123"/>
      <c r="AD127" s="124"/>
      <c r="AE127" s="124"/>
      <c r="AF127" s="124"/>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c r="BC127" s="125"/>
      <c r="BD127" s="125"/>
      <c r="BE127" s="125"/>
      <c r="BF127" s="125"/>
      <c r="BG127" s="125"/>
      <c r="BH127" s="125"/>
      <c r="BI127" s="125"/>
      <c r="BJ127" s="125"/>
      <c r="BK127" s="125"/>
      <c r="BL127" s="125"/>
      <c r="BM127" s="125"/>
      <c r="BN127" s="125"/>
      <c r="BO127" s="125"/>
      <c r="BP127" s="125"/>
      <c r="BQ127" s="125"/>
      <c r="BR127" s="125"/>
      <c r="BS127" s="125"/>
      <c r="BT127" s="125"/>
      <c r="BU127" s="125"/>
      <c r="BV127" s="125"/>
      <c r="BW127" s="125"/>
      <c r="BX127" s="125"/>
      <c r="BY127" s="125"/>
      <c r="BZ127" s="125"/>
      <c r="CA127" s="125"/>
      <c r="CB127" s="125"/>
      <c r="CC127" s="125"/>
      <c r="CD127" s="125"/>
      <c r="CE127" s="125"/>
      <c r="CF127" s="125"/>
      <c r="CG127" s="125"/>
      <c r="CH127" s="125"/>
      <c r="CI127" s="125"/>
      <c r="CJ127" s="125"/>
      <c r="CK127" s="125"/>
      <c r="CL127" s="125"/>
      <c r="CM127" s="125"/>
      <c r="CN127" s="125"/>
      <c r="CO127" s="125"/>
      <c r="CP127" s="125"/>
      <c r="CQ127" s="125"/>
      <c r="CR127" s="125"/>
      <c r="CS127" s="125"/>
      <c r="CT127" s="125"/>
      <c r="CU127" s="125"/>
    </row>
    <row r="128" spans="1:99" s="126" customFormat="1" ht="138.75" customHeight="1" x14ac:dyDescent="0.5">
      <c r="A128" s="120" t="s">
        <v>38</v>
      </c>
      <c r="B128" s="42" t="s">
        <v>98</v>
      </c>
      <c r="C128" s="44"/>
      <c r="D128" s="44"/>
      <c r="E128" s="44"/>
      <c r="F128" s="44"/>
      <c r="G128" s="44"/>
      <c r="H128" s="44"/>
      <c r="I128" s="44" t="s">
        <v>20</v>
      </c>
      <c r="J128" s="44"/>
      <c r="K128" s="54" t="s">
        <v>100</v>
      </c>
      <c r="L128" s="44" t="s">
        <v>99</v>
      </c>
      <c r="M128" s="100"/>
      <c r="N128" s="100"/>
      <c r="O128" s="100"/>
      <c r="P128" s="100">
        <v>281.57859999999999</v>
      </c>
      <c r="Q128" s="100">
        <v>305.32530000000003</v>
      </c>
      <c r="R128" s="100">
        <v>291.70659999999998</v>
      </c>
      <c r="S128" s="100"/>
      <c r="T128" s="121">
        <f t="shared" si="9"/>
        <v>878.6105</v>
      </c>
      <c r="U128" s="121"/>
      <c r="V128" s="122"/>
      <c r="W128" s="122"/>
      <c r="X128" s="122"/>
      <c r="Y128" s="122"/>
      <c r="Z128" s="122"/>
      <c r="AA128" s="123"/>
      <c r="AB128" s="123"/>
      <c r="AC128" s="123"/>
      <c r="AD128" s="124"/>
      <c r="AE128" s="124"/>
      <c r="AF128" s="124"/>
      <c r="AG128" s="125"/>
      <c r="AH128" s="125"/>
      <c r="AI128" s="125"/>
      <c r="AJ128" s="125"/>
      <c r="AK128" s="125"/>
      <c r="AL128" s="125"/>
      <c r="AM128" s="125"/>
      <c r="AN128" s="125"/>
      <c r="AO128" s="125"/>
      <c r="AP128" s="125"/>
      <c r="AQ128" s="125"/>
      <c r="AR128" s="125"/>
      <c r="AS128" s="125"/>
      <c r="AT128" s="125"/>
      <c r="AU128" s="125"/>
      <c r="AV128" s="125"/>
      <c r="AW128" s="125"/>
      <c r="AX128" s="125"/>
      <c r="AY128" s="125"/>
      <c r="AZ128" s="125"/>
      <c r="BA128" s="125"/>
      <c r="BB128" s="125"/>
      <c r="BC128" s="125"/>
      <c r="BD128" s="125"/>
      <c r="BE128" s="125"/>
      <c r="BF128" s="125"/>
      <c r="BG128" s="125"/>
      <c r="BH128" s="125"/>
      <c r="BI128" s="125"/>
      <c r="BJ128" s="125"/>
      <c r="BK128" s="125"/>
      <c r="BL128" s="125"/>
      <c r="BM128" s="125"/>
      <c r="BN128" s="125"/>
      <c r="BO128" s="125"/>
      <c r="BP128" s="125"/>
      <c r="BQ128" s="125"/>
      <c r="BR128" s="125"/>
      <c r="BS128" s="125"/>
      <c r="BT128" s="125"/>
      <c r="BU128" s="125"/>
      <c r="BV128" s="125"/>
      <c r="BW128" s="125"/>
      <c r="BX128" s="125"/>
      <c r="BY128" s="125"/>
      <c r="BZ128" s="125"/>
      <c r="CA128" s="125"/>
      <c r="CB128" s="125"/>
      <c r="CC128" s="125"/>
      <c r="CD128" s="125"/>
      <c r="CE128" s="125"/>
      <c r="CF128" s="125"/>
      <c r="CG128" s="125"/>
      <c r="CH128" s="125"/>
      <c r="CI128" s="125"/>
      <c r="CJ128" s="125"/>
      <c r="CK128" s="125"/>
      <c r="CL128" s="125"/>
      <c r="CM128" s="125"/>
      <c r="CN128" s="125"/>
      <c r="CO128" s="125"/>
      <c r="CP128" s="125"/>
      <c r="CQ128" s="125"/>
      <c r="CR128" s="125"/>
      <c r="CS128" s="125"/>
      <c r="CT128" s="125"/>
      <c r="CU128" s="125"/>
    </row>
    <row r="129" spans="1:99" s="126" customFormat="1" ht="138.75" customHeight="1" x14ac:dyDescent="0.5">
      <c r="A129" s="120" t="s">
        <v>118</v>
      </c>
      <c r="B129" s="42" t="s">
        <v>101</v>
      </c>
      <c r="C129" s="44"/>
      <c r="D129" s="44"/>
      <c r="E129" s="44"/>
      <c r="F129" s="44"/>
      <c r="G129" s="44"/>
      <c r="H129" s="44"/>
      <c r="I129" s="44" t="s">
        <v>20</v>
      </c>
      <c r="J129" s="44"/>
      <c r="K129" s="54" t="s">
        <v>100</v>
      </c>
      <c r="L129" s="44" t="s">
        <v>99</v>
      </c>
      <c r="M129" s="100"/>
      <c r="N129" s="100"/>
      <c r="O129" s="100"/>
      <c r="P129" s="100">
        <v>115.191</v>
      </c>
      <c r="Q129" s="100">
        <v>159.45599999999999</v>
      </c>
      <c r="R129" s="100">
        <v>195</v>
      </c>
      <c r="S129" s="100"/>
      <c r="T129" s="121">
        <f t="shared" si="9"/>
        <v>469.64699999999999</v>
      </c>
      <c r="U129" s="121"/>
      <c r="V129" s="122"/>
      <c r="W129" s="122"/>
      <c r="X129" s="122"/>
      <c r="Y129" s="122"/>
      <c r="Z129" s="122"/>
      <c r="AA129" s="123"/>
      <c r="AB129" s="123"/>
      <c r="AC129" s="123"/>
      <c r="AD129" s="124"/>
      <c r="AE129" s="124"/>
      <c r="AF129" s="124"/>
      <c r="AG129" s="125"/>
      <c r="AH129" s="125"/>
      <c r="AI129" s="125"/>
      <c r="AJ129" s="125"/>
      <c r="AK129" s="125"/>
      <c r="AL129" s="125"/>
      <c r="AM129" s="125"/>
      <c r="AN129" s="125"/>
      <c r="AO129" s="125"/>
      <c r="AP129" s="125"/>
      <c r="AQ129" s="125"/>
      <c r="AR129" s="125"/>
      <c r="AS129" s="125"/>
      <c r="AT129" s="125"/>
      <c r="AU129" s="125"/>
      <c r="AV129" s="125"/>
      <c r="AW129" s="125"/>
      <c r="AX129" s="125"/>
      <c r="AY129" s="125"/>
      <c r="AZ129" s="125"/>
      <c r="BA129" s="125"/>
      <c r="BB129" s="125"/>
      <c r="BC129" s="125"/>
      <c r="BD129" s="125"/>
      <c r="BE129" s="125"/>
      <c r="BF129" s="125"/>
      <c r="BG129" s="125"/>
      <c r="BH129" s="125"/>
      <c r="BI129" s="125"/>
      <c r="BJ129" s="125"/>
      <c r="BK129" s="125"/>
      <c r="BL129" s="125"/>
      <c r="BM129" s="125"/>
      <c r="BN129" s="125"/>
      <c r="BO129" s="125"/>
      <c r="BP129" s="125"/>
      <c r="BQ129" s="125"/>
      <c r="BR129" s="125"/>
      <c r="BS129" s="125"/>
      <c r="BT129" s="125"/>
      <c r="BU129" s="125"/>
      <c r="BV129" s="125"/>
      <c r="BW129" s="125"/>
      <c r="BX129" s="125"/>
      <c r="BY129" s="125"/>
      <c r="BZ129" s="125"/>
      <c r="CA129" s="125"/>
      <c r="CB129" s="125"/>
      <c r="CC129" s="125"/>
      <c r="CD129" s="125"/>
      <c r="CE129" s="125"/>
      <c r="CF129" s="125"/>
      <c r="CG129" s="125"/>
      <c r="CH129" s="125"/>
      <c r="CI129" s="125"/>
      <c r="CJ129" s="125"/>
      <c r="CK129" s="125"/>
      <c r="CL129" s="125"/>
      <c r="CM129" s="125"/>
      <c r="CN129" s="125"/>
      <c r="CO129" s="125"/>
      <c r="CP129" s="125"/>
      <c r="CQ129" s="125"/>
      <c r="CR129" s="125"/>
      <c r="CS129" s="125"/>
      <c r="CT129" s="125"/>
      <c r="CU129" s="125"/>
    </row>
    <row r="130" spans="1:99" s="126" customFormat="1" ht="138.75" customHeight="1" x14ac:dyDescent="0.5">
      <c r="A130" s="120" t="s">
        <v>91</v>
      </c>
      <c r="B130" s="42" t="s">
        <v>102</v>
      </c>
      <c r="C130" s="44"/>
      <c r="D130" s="44"/>
      <c r="E130" s="44"/>
      <c r="F130" s="44"/>
      <c r="G130" s="44"/>
      <c r="H130" s="44"/>
      <c r="I130" s="44" t="s">
        <v>20</v>
      </c>
      <c r="J130" s="44"/>
      <c r="K130" s="54" t="s">
        <v>100</v>
      </c>
      <c r="L130" s="44" t="s">
        <v>99</v>
      </c>
      <c r="M130" s="100"/>
      <c r="N130" s="100"/>
      <c r="O130" s="100"/>
      <c r="P130" s="100">
        <v>301.36200000000002</v>
      </c>
      <c r="Q130" s="100">
        <v>147.119</v>
      </c>
      <c r="R130" s="100">
        <v>202.71799999999999</v>
      </c>
      <c r="S130" s="100"/>
      <c r="T130" s="121">
        <f t="shared" si="9"/>
        <v>651.19899999999996</v>
      </c>
      <c r="U130" s="121"/>
      <c r="V130" s="122"/>
      <c r="W130" s="122"/>
      <c r="X130" s="122"/>
      <c r="Y130" s="122"/>
      <c r="Z130" s="122"/>
      <c r="AA130" s="123"/>
      <c r="AB130" s="123"/>
      <c r="AC130" s="123"/>
      <c r="AD130" s="124"/>
      <c r="AE130" s="124"/>
      <c r="AF130" s="124"/>
      <c r="AG130" s="125"/>
      <c r="AH130" s="125"/>
      <c r="AI130" s="125"/>
      <c r="AJ130" s="125"/>
      <c r="AK130" s="125"/>
      <c r="AL130" s="125"/>
      <c r="AM130" s="125"/>
      <c r="AN130" s="125"/>
      <c r="AO130" s="125"/>
      <c r="AP130" s="125"/>
      <c r="AQ130" s="125"/>
      <c r="AR130" s="125"/>
      <c r="AS130" s="125"/>
      <c r="AT130" s="125"/>
      <c r="AU130" s="125"/>
      <c r="AV130" s="125"/>
      <c r="AW130" s="125"/>
      <c r="AX130" s="125"/>
      <c r="AY130" s="125"/>
      <c r="AZ130" s="125"/>
      <c r="BA130" s="125"/>
      <c r="BB130" s="125"/>
      <c r="BC130" s="125"/>
      <c r="BD130" s="125"/>
      <c r="BE130" s="125"/>
      <c r="BF130" s="125"/>
      <c r="BG130" s="125"/>
      <c r="BH130" s="125"/>
      <c r="BI130" s="125"/>
      <c r="BJ130" s="125"/>
      <c r="BK130" s="125"/>
      <c r="BL130" s="125"/>
      <c r="BM130" s="125"/>
      <c r="BN130" s="125"/>
      <c r="BO130" s="125"/>
      <c r="BP130" s="125"/>
      <c r="BQ130" s="125"/>
      <c r="BR130" s="125"/>
      <c r="BS130" s="125"/>
      <c r="BT130" s="125"/>
      <c r="BU130" s="125"/>
      <c r="BV130" s="125"/>
      <c r="BW130" s="125"/>
      <c r="BX130" s="125"/>
      <c r="BY130" s="125"/>
      <c r="BZ130" s="125"/>
      <c r="CA130" s="125"/>
      <c r="CB130" s="125"/>
      <c r="CC130" s="125"/>
      <c r="CD130" s="125"/>
      <c r="CE130" s="125"/>
      <c r="CF130" s="125"/>
      <c r="CG130" s="125"/>
      <c r="CH130" s="125"/>
      <c r="CI130" s="125"/>
      <c r="CJ130" s="125"/>
      <c r="CK130" s="125"/>
      <c r="CL130" s="125"/>
      <c r="CM130" s="125"/>
      <c r="CN130" s="125"/>
      <c r="CO130" s="125"/>
      <c r="CP130" s="125"/>
      <c r="CQ130" s="125"/>
      <c r="CR130" s="125"/>
      <c r="CS130" s="125"/>
      <c r="CT130" s="125"/>
      <c r="CU130" s="125"/>
    </row>
    <row r="131" spans="1:99" s="126" customFormat="1" ht="138.75" customHeight="1" x14ac:dyDescent="0.5">
      <c r="A131" s="120" t="s">
        <v>119</v>
      </c>
      <c r="B131" s="42" t="s">
        <v>103</v>
      </c>
      <c r="C131" s="44"/>
      <c r="D131" s="44"/>
      <c r="E131" s="44"/>
      <c r="F131" s="44"/>
      <c r="G131" s="44"/>
      <c r="H131" s="44"/>
      <c r="I131" s="44" t="s">
        <v>20</v>
      </c>
      <c r="J131" s="44"/>
      <c r="K131" s="54" t="s">
        <v>100</v>
      </c>
      <c r="L131" s="44" t="s">
        <v>99</v>
      </c>
      <c r="M131" s="100"/>
      <c r="N131" s="100"/>
      <c r="O131" s="100"/>
      <c r="P131" s="100">
        <v>211.90989999999999</v>
      </c>
      <c r="Q131" s="100">
        <v>285.73559999999998</v>
      </c>
      <c r="R131" s="100">
        <v>317</v>
      </c>
      <c r="S131" s="100"/>
      <c r="T131" s="121">
        <f>P131+Q131+R131</f>
        <v>814.64549999999997</v>
      </c>
      <c r="U131" s="121"/>
      <c r="V131" s="122"/>
      <c r="W131" s="122"/>
      <c r="X131" s="122"/>
      <c r="Y131" s="122"/>
      <c r="Z131" s="122"/>
      <c r="AA131" s="123"/>
      <c r="AB131" s="123"/>
      <c r="AC131" s="123"/>
      <c r="AD131" s="124"/>
      <c r="AE131" s="124"/>
      <c r="AF131" s="124"/>
      <c r="AG131" s="125"/>
      <c r="AH131" s="125"/>
      <c r="AI131" s="125"/>
      <c r="AJ131" s="125"/>
      <c r="AK131" s="125"/>
      <c r="AL131" s="125"/>
      <c r="AM131" s="125"/>
      <c r="AN131" s="125"/>
      <c r="AO131" s="125"/>
      <c r="AP131" s="125"/>
      <c r="AQ131" s="125"/>
      <c r="AR131" s="125"/>
      <c r="AS131" s="125"/>
      <c r="AT131" s="125"/>
      <c r="AU131" s="125"/>
      <c r="AV131" s="125"/>
      <c r="AW131" s="125"/>
      <c r="AX131" s="125"/>
      <c r="AY131" s="125"/>
      <c r="AZ131" s="125"/>
      <c r="BA131" s="125"/>
      <c r="BB131" s="125"/>
      <c r="BC131" s="125"/>
      <c r="BD131" s="125"/>
      <c r="BE131" s="125"/>
      <c r="BF131" s="125"/>
      <c r="BG131" s="125"/>
      <c r="BH131" s="125"/>
      <c r="BI131" s="125"/>
      <c r="BJ131" s="125"/>
      <c r="BK131" s="125"/>
      <c r="BL131" s="125"/>
      <c r="BM131" s="125"/>
      <c r="BN131" s="125"/>
      <c r="BO131" s="125"/>
      <c r="BP131" s="125"/>
      <c r="BQ131" s="125"/>
      <c r="BR131" s="125"/>
      <c r="BS131" s="125"/>
      <c r="BT131" s="125"/>
      <c r="BU131" s="125"/>
      <c r="BV131" s="125"/>
      <c r="BW131" s="125"/>
      <c r="BX131" s="125"/>
      <c r="BY131" s="125"/>
      <c r="BZ131" s="125"/>
      <c r="CA131" s="125"/>
      <c r="CB131" s="125"/>
      <c r="CC131" s="125"/>
      <c r="CD131" s="125"/>
      <c r="CE131" s="125"/>
      <c r="CF131" s="125"/>
      <c r="CG131" s="125"/>
      <c r="CH131" s="125"/>
      <c r="CI131" s="125"/>
      <c r="CJ131" s="125"/>
      <c r="CK131" s="125"/>
      <c r="CL131" s="125"/>
      <c r="CM131" s="125"/>
      <c r="CN131" s="125"/>
      <c r="CO131" s="125"/>
      <c r="CP131" s="125"/>
      <c r="CQ131" s="125"/>
      <c r="CR131" s="125"/>
      <c r="CS131" s="125"/>
      <c r="CT131" s="125"/>
      <c r="CU131" s="125"/>
    </row>
    <row r="132" spans="1:99" s="114" customFormat="1" ht="63.75" customHeight="1" x14ac:dyDescent="0.45">
      <c r="A132" s="128">
        <v>6</v>
      </c>
      <c r="B132" s="128">
        <v>17</v>
      </c>
      <c r="C132" s="128"/>
      <c r="D132" s="129"/>
      <c r="E132" s="128"/>
      <c r="F132" s="128"/>
      <c r="G132" s="128"/>
      <c r="H132" s="128"/>
      <c r="I132" s="128"/>
      <c r="J132" s="128"/>
      <c r="K132" s="128"/>
      <c r="L132" s="128"/>
      <c r="M132" s="108">
        <f t="shared" ref="M132:R132" si="10">+M120+M118+M109+M101+M100+M99</f>
        <v>502.21600000000001</v>
      </c>
      <c r="N132" s="108">
        <f t="shared" si="10"/>
        <v>575.10400000000004</v>
      </c>
      <c r="O132" s="108">
        <f t="shared" si="10"/>
        <v>629.86</v>
      </c>
      <c r="P132" s="108">
        <f t="shared" si="10"/>
        <v>4953.6467999999995</v>
      </c>
      <c r="Q132" s="108">
        <f t="shared" si="10"/>
        <v>7905.3084999999992</v>
      </c>
      <c r="R132" s="108">
        <f t="shared" si="10"/>
        <v>9207.9691999999995</v>
      </c>
      <c r="S132" s="108"/>
      <c r="T132" s="108">
        <f>+T120+T118+T109+T101+T100+T99</f>
        <v>23774.104499999998</v>
      </c>
      <c r="U132" s="108"/>
      <c r="V132" s="109"/>
      <c r="W132" s="110"/>
      <c r="X132" s="109"/>
      <c r="Y132" s="109"/>
      <c r="Z132" s="109"/>
      <c r="AA132" s="111"/>
      <c r="AB132" s="111"/>
      <c r="AC132" s="111"/>
      <c r="AD132" s="112"/>
      <c r="AE132" s="112"/>
      <c r="AF132" s="112"/>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c r="BB132" s="113"/>
      <c r="BC132" s="113"/>
      <c r="BD132" s="113"/>
      <c r="BE132" s="113"/>
      <c r="BF132" s="113"/>
      <c r="BG132" s="113"/>
      <c r="BH132" s="113"/>
      <c r="BI132" s="113"/>
      <c r="BJ132" s="113"/>
      <c r="BK132" s="113"/>
      <c r="BL132" s="113"/>
      <c r="BM132" s="113"/>
      <c r="BN132" s="113"/>
      <c r="BO132" s="113"/>
      <c r="BP132" s="113"/>
      <c r="BQ132" s="113"/>
      <c r="BR132" s="113"/>
      <c r="BS132" s="113"/>
      <c r="BT132" s="113"/>
      <c r="BU132" s="113"/>
      <c r="BV132" s="113"/>
      <c r="BW132" s="113"/>
      <c r="BX132" s="113"/>
      <c r="BY132" s="113"/>
      <c r="BZ132" s="113"/>
      <c r="CA132" s="113"/>
      <c r="CB132" s="113"/>
      <c r="CC132" s="113"/>
      <c r="CD132" s="113"/>
      <c r="CE132" s="113"/>
      <c r="CF132" s="113"/>
      <c r="CG132" s="113"/>
      <c r="CH132" s="113"/>
      <c r="CI132" s="113"/>
      <c r="CJ132" s="113"/>
      <c r="CK132" s="113"/>
      <c r="CL132" s="113"/>
      <c r="CM132" s="113"/>
      <c r="CN132" s="113"/>
      <c r="CO132" s="113"/>
      <c r="CP132" s="113"/>
      <c r="CQ132" s="113"/>
      <c r="CR132" s="113"/>
      <c r="CS132" s="113"/>
      <c r="CT132" s="113"/>
      <c r="CU132" s="113"/>
    </row>
    <row r="133" spans="1:99" s="116" customFormat="1" ht="58.5" customHeight="1" x14ac:dyDescent="0.25">
      <c r="A133" s="210" t="s">
        <v>68</v>
      </c>
      <c r="B133" s="210"/>
      <c r="C133" s="210"/>
      <c r="D133" s="210"/>
      <c r="E133" s="210"/>
      <c r="F133" s="210"/>
      <c r="G133" s="210"/>
      <c r="H133" s="210"/>
      <c r="I133" s="210"/>
      <c r="J133" s="210"/>
      <c r="K133" s="210"/>
      <c r="L133" s="210"/>
      <c r="M133" s="210"/>
      <c r="N133" s="210"/>
      <c r="O133" s="210"/>
      <c r="P133" s="210"/>
      <c r="Q133" s="210"/>
      <c r="R133" s="210"/>
      <c r="S133" s="210"/>
      <c r="T133" s="210"/>
      <c r="U133" s="210"/>
      <c r="V133" s="115"/>
      <c r="W133" s="115"/>
      <c r="X133" s="115"/>
      <c r="Y133" s="115"/>
      <c r="Z133" s="115"/>
      <c r="AA133" s="115"/>
      <c r="AB133" s="115"/>
      <c r="AC133" s="115"/>
      <c r="AD133" s="115"/>
      <c r="AE133" s="115"/>
      <c r="AF133" s="115"/>
      <c r="AG133" s="115"/>
      <c r="AH133" s="115"/>
      <c r="AI133" s="115"/>
      <c r="AJ133" s="115"/>
      <c r="AK133" s="115"/>
      <c r="AL133" s="115"/>
      <c r="AM133" s="115"/>
      <c r="AN133" s="115"/>
      <c r="AO133" s="115"/>
      <c r="AP133" s="115"/>
      <c r="AQ133" s="115"/>
      <c r="AR133" s="115"/>
      <c r="AS133" s="115"/>
      <c r="AT133" s="115"/>
      <c r="AU133" s="115"/>
      <c r="AV133" s="115"/>
      <c r="AW133" s="115"/>
      <c r="AX133" s="115"/>
      <c r="AY133" s="115"/>
      <c r="AZ133" s="115"/>
      <c r="BA133" s="115"/>
      <c r="BB133" s="115"/>
      <c r="BC133" s="115"/>
      <c r="BD133" s="115"/>
      <c r="BE133" s="115"/>
      <c r="BF133" s="115"/>
      <c r="BG133" s="115"/>
      <c r="BH133" s="115"/>
      <c r="BI133" s="115"/>
      <c r="BJ133" s="115"/>
      <c r="BK133" s="115"/>
      <c r="BL133" s="115"/>
      <c r="BM133" s="115"/>
      <c r="BN133" s="115"/>
      <c r="BO133" s="115"/>
      <c r="BP133" s="115"/>
      <c r="BQ133" s="115"/>
      <c r="BR133" s="115"/>
      <c r="BS133" s="115"/>
      <c r="BT133" s="115"/>
      <c r="BU133" s="115"/>
      <c r="BV133" s="115"/>
      <c r="BW133" s="115"/>
      <c r="BX133" s="115"/>
      <c r="BY133" s="115"/>
      <c r="BZ133" s="115"/>
      <c r="CA133" s="115"/>
      <c r="CB133" s="115"/>
      <c r="CC133" s="115"/>
      <c r="CD133" s="115"/>
      <c r="CE133" s="115"/>
      <c r="CF133" s="115"/>
      <c r="CG133" s="115"/>
      <c r="CH133" s="115"/>
      <c r="CI133" s="115"/>
      <c r="CJ133" s="115"/>
      <c r="CK133" s="115"/>
      <c r="CL133" s="115"/>
      <c r="CM133" s="115"/>
      <c r="CN133" s="115"/>
      <c r="CO133" s="115"/>
      <c r="CP133" s="115"/>
      <c r="CQ133" s="115"/>
      <c r="CR133" s="115"/>
      <c r="CS133" s="115"/>
      <c r="CT133" s="115"/>
      <c r="CU133" s="115"/>
    </row>
    <row r="134" spans="1:99" s="131" customFormat="1" ht="47.25" customHeight="1" x14ac:dyDescent="0.5">
      <c r="A134" s="206" t="s">
        <v>71</v>
      </c>
      <c r="B134" s="206"/>
      <c r="C134" s="206"/>
      <c r="D134" s="206"/>
      <c r="E134" s="206"/>
      <c r="F134" s="206"/>
      <c r="G134" s="206"/>
      <c r="H134" s="206"/>
      <c r="I134" s="206"/>
      <c r="J134" s="206"/>
      <c r="K134" s="206"/>
      <c r="L134" s="206"/>
      <c r="M134" s="206"/>
      <c r="N134" s="206"/>
      <c r="O134" s="206"/>
      <c r="P134" s="206"/>
      <c r="Q134" s="206"/>
      <c r="R134" s="206"/>
      <c r="S134" s="206"/>
      <c r="T134" s="206"/>
      <c r="U134" s="206"/>
      <c r="V134" s="130"/>
      <c r="W134" s="130"/>
      <c r="AD134" s="132"/>
      <c r="AE134" s="132"/>
      <c r="AF134" s="132"/>
      <c r="AG134" s="132"/>
      <c r="AH134" s="132"/>
      <c r="AI134" s="132"/>
      <c r="AJ134" s="132"/>
      <c r="AK134" s="132"/>
      <c r="AL134" s="132"/>
      <c r="AM134" s="132"/>
      <c r="AN134" s="132"/>
      <c r="AO134" s="132"/>
      <c r="AP134" s="132"/>
      <c r="AQ134" s="132"/>
      <c r="AR134" s="132"/>
      <c r="AS134" s="132"/>
      <c r="AT134" s="132"/>
      <c r="AU134" s="132"/>
      <c r="AV134" s="132"/>
      <c r="AW134" s="132"/>
      <c r="AX134" s="132"/>
      <c r="AY134" s="132"/>
      <c r="AZ134" s="132"/>
      <c r="BA134" s="132"/>
      <c r="BB134" s="132"/>
      <c r="BC134" s="132"/>
      <c r="BD134" s="132"/>
      <c r="BE134" s="132"/>
      <c r="BF134" s="132"/>
      <c r="BG134" s="132"/>
      <c r="BH134" s="132"/>
      <c r="BI134" s="132"/>
      <c r="BJ134" s="132"/>
      <c r="BK134" s="132"/>
      <c r="BL134" s="132"/>
      <c r="BM134" s="132"/>
      <c r="BN134" s="132"/>
      <c r="BO134" s="132"/>
      <c r="BP134" s="132"/>
      <c r="BQ134" s="132"/>
      <c r="BR134" s="132"/>
      <c r="BS134" s="132"/>
      <c r="BT134" s="132"/>
      <c r="BU134" s="132"/>
      <c r="BV134" s="132"/>
      <c r="BW134" s="132"/>
      <c r="BX134" s="132"/>
      <c r="BY134" s="132"/>
      <c r="BZ134" s="132"/>
      <c r="CA134" s="132"/>
      <c r="CB134" s="132"/>
      <c r="CC134" s="132"/>
      <c r="CD134" s="132"/>
      <c r="CE134" s="132"/>
      <c r="CF134" s="132"/>
      <c r="CG134" s="132"/>
      <c r="CH134" s="132"/>
      <c r="CI134" s="132"/>
      <c r="CJ134" s="132"/>
      <c r="CK134" s="132"/>
      <c r="CL134" s="132"/>
      <c r="CM134" s="132"/>
      <c r="CN134" s="132"/>
      <c r="CO134" s="132"/>
      <c r="CP134" s="132"/>
      <c r="CQ134" s="132"/>
      <c r="CR134" s="132"/>
      <c r="CS134" s="132"/>
      <c r="CT134" s="132"/>
      <c r="CU134" s="132"/>
    </row>
    <row r="135" spans="1:99" s="24" customFormat="1" ht="180.75" customHeight="1" x14ac:dyDescent="0.45">
      <c r="A135" s="5">
        <v>11</v>
      </c>
      <c r="B135" s="39"/>
      <c r="C135" s="5" t="s">
        <v>39</v>
      </c>
      <c r="D135" s="133" t="s">
        <v>17</v>
      </c>
      <c r="E135" s="5" t="s">
        <v>171</v>
      </c>
      <c r="F135" s="5" t="s">
        <v>46</v>
      </c>
      <c r="G135" s="5" t="s">
        <v>41</v>
      </c>
      <c r="H135" s="5" t="s">
        <v>42</v>
      </c>
      <c r="I135" s="4"/>
      <c r="J135" s="134">
        <v>333</v>
      </c>
      <c r="K135" s="135"/>
      <c r="L135" s="5" t="s">
        <v>25</v>
      </c>
      <c r="M135" s="10"/>
      <c r="N135" s="32"/>
      <c r="O135" s="32"/>
      <c r="P135" s="32"/>
      <c r="Q135" s="32">
        <f>+Q136+Q137+Q138+Q139+Q140+Q146+Q147+Q148+Q149+Q150+Q153+Q154+Q155</f>
        <v>22549.907999999999</v>
      </c>
      <c r="R135" s="32">
        <f>+R136+R137+R138+R139+R140+R146+R147+R148+R149+R150+R153+R154+R155</f>
        <v>24071.811999999994</v>
      </c>
      <c r="S135" s="32">
        <f>+S136+S137+S138+S139+S140+S146+S147+S148+S149+S150+S153+S154+S155</f>
        <v>0</v>
      </c>
      <c r="T135" s="32">
        <f>+T136+T137+T138+T139+T140+T146+T147+T148+T149+T150+T153+T154+T155</f>
        <v>46621.719999999994</v>
      </c>
      <c r="U135" s="3" t="s">
        <v>18</v>
      </c>
      <c r="V135" s="20"/>
      <c r="W135" s="20"/>
      <c r="X135" s="20"/>
      <c r="Y135" s="20"/>
      <c r="Z135" s="20"/>
      <c r="AA135" s="21"/>
      <c r="AB135" s="21"/>
      <c r="AC135" s="21"/>
      <c r="AD135" s="22"/>
      <c r="AE135" s="22"/>
      <c r="AF135" s="22"/>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row>
    <row r="136" spans="1:99" s="106" customFormat="1" ht="176.25" x14ac:dyDescent="0.5">
      <c r="A136" s="215">
        <v>1</v>
      </c>
      <c r="B136" s="214" t="s">
        <v>155</v>
      </c>
      <c r="C136" s="44"/>
      <c r="D136" s="136"/>
      <c r="E136" s="44"/>
      <c r="F136" s="44"/>
      <c r="G136" s="44"/>
      <c r="H136" s="44"/>
      <c r="I136" s="137" t="s">
        <v>20</v>
      </c>
      <c r="J136" s="44"/>
      <c r="K136" s="54" t="s">
        <v>26</v>
      </c>
      <c r="L136" s="44" t="s">
        <v>156</v>
      </c>
      <c r="M136" s="100"/>
      <c r="N136" s="100"/>
      <c r="O136" s="100"/>
      <c r="P136" s="100"/>
      <c r="Q136" s="101">
        <v>565.649</v>
      </c>
      <c r="R136" s="100">
        <v>583.02599999999995</v>
      </c>
      <c r="S136" s="100"/>
      <c r="T136" s="100">
        <f>SUM(Q136:R136)</f>
        <v>1148.675</v>
      </c>
      <c r="U136" s="121"/>
      <c r="V136" s="102"/>
      <c r="W136" s="102"/>
      <c r="X136" s="102"/>
      <c r="Y136" s="102"/>
      <c r="Z136" s="102"/>
      <c r="AA136" s="103"/>
      <c r="AB136" s="103"/>
      <c r="AC136" s="103"/>
      <c r="AD136" s="104"/>
      <c r="AE136" s="104"/>
      <c r="AF136" s="104"/>
      <c r="AG136" s="105"/>
      <c r="AH136" s="105"/>
      <c r="AI136" s="105"/>
      <c r="AJ136" s="105"/>
      <c r="AK136" s="105"/>
      <c r="AL136" s="105"/>
      <c r="AM136" s="105"/>
      <c r="AN136" s="105"/>
      <c r="AO136" s="105"/>
      <c r="AP136" s="105"/>
      <c r="AQ136" s="105"/>
      <c r="AR136" s="105"/>
      <c r="AS136" s="105"/>
      <c r="AT136" s="105"/>
      <c r="AU136" s="105"/>
      <c r="AV136" s="105"/>
      <c r="AW136" s="105"/>
      <c r="AX136" s="105"/>
      <c r="AY136" s="105"/>
      <c r="AZ136" s="105"/>
      <c r="BA136" s="105"/>
      <c r="BB136" s="105"/>
      <c r="BC136" s="105"/>
      <c r="BD136" s="105"/>
      <c r="BE136" s="105"/>
      <c r="BF136" s="105"/>
      <c r="BG136" s="105"/>
      <c r="BH136" s="105"/>
      <c r="BI136" s="105"/>
      <c r="BJ136" s="105"/>
      <c r="BK136" s="105"/>
      <c r="BL136" s="105"/>
      <c r="BM136" s="105"/>
      <c r="BN136" s="105"/>
      <c r="BO136" s="105"/>
      <c r="BP136" s="105"/>
      <c r="BQ136" s="105"/>
      <c r="BR136" s="105"/>
      <c r="BS136" s="105"/>
      <c r="BT136" s="105"/>
      <c r="BU136" s="105"/>
      <c r="BV136" s="105"/>
      <c r="BW136" s="105"/>
      <c r="BX136" s="105"/>
      <c r="BY136" s="105"/>
      <c r="BZ136" s="105"/>
      <c r="CA136" s="105"/>
      <c r="CB136" s="105"/>
      <c r="CC136" s="105"/>
      <c r="CD136" s="105"/>
      <c r="CE136" s="105"/>
      <c r="CF136" s="105"/>
      <c r="CG136" s="105"/>
      <c r="CH136" s="105"/>
      <c r="CI136" s="105"/>
      <c r="CJ136" s="105"/>
      <c r="CK136" s="105"/>
      <c r="CL136" s="105"/>
      <c r="CM136" s="105"/>
      <c r="CN136" s="105"/>
      <c r="CO136" s="105"/>
      <c r="CP136" s="105"/>
      <c r="CQ136" s="105"/>
      <c r="CR136" s="105"/>
      <c r="CS136" s="105"/>
      <c r="CT136" s="105"/>
      <c r="CU136" s="105"/>
    </row>
    <row r="137" spans="1:99" s="106" customFormat="1" x14ac:dyDescent="0.5">
      <c r="A137" s="215"/>
      <c r="B137" s="214"/>
      <c r="C137" s="44"/>
      <c r="D137" s="136"/>
      <c r="E137" s="44"/>
      <c r="F137" s="44"/>
      <c r="G137" s="44"/>
      <c r="H137" s="44"/>
      <c r="I137" s="137" t="s">
        <v>20</v>
      </c>
      <c r="J137" s="44"/>
      <c r="K137" s="54" t="s">
        <v>69</v>
      </c>
      <c r="L137" s="44" t="s">
        <v>179</v>
      </c>
      <c r="M137" s="100"/>
      <c r="N137" s="100"/>
      <c r="O137" s="100"/>
      <c r="P137" s="100"/>
      <c r="Q137" s="101">
        <v>5356.5429999999997</v>
      </c>
      <c r="R137" s="100">
        <v>3689.1289999999999</v>
      </c>
      <c r="S137" s="100"/>
      <c r="T137" s="100">
        <f t="shared" ref="T137:T155" si="11">SUM(Q137:R137)</f>
        <v>9045.6719999999987</v>
      </c>
      <c r="U137" s="121"/>
      <c r="V137" s="102"/>
      <c r="W137" s="102"/>
      <c r="X137" s="102"/>
      <c r="Y137" s="102"/>
      <c r="Z137" s="102"/>
      <c r="AA137" s="103"/>
      <c r="AB137" s="103"/>
      <c r="AC137" s="103"/>
      <c r="AD137" s="104"/>
      <c r="AE137" s="104"/>
      <c r="AF137" s="104"/>
      <c r="AG137" s="105"/>
      <c r="AH137" s="105"/>
      <c r="AI137" s="105"/>
      <c r="AJ137" s="105"/>
      <c r="AK137" s="105"/>
      <c r="AL137" s="105"/>
      <c r="AM137" s="105"/>
      <c r="AN137" s="105"/>
      <c r="AO137" s="105"/>
      <c r="AP137" s="105"/>
      <c r="AQ137" s="105"/>
      <c r="AR137" s="105"/>
      <c r="AS137" s="105"/>
      <c r="AT137" s="105"/>
      <c r="AU137" s="105"/>
      <c r="AV137" s="105"/>
      <c r="AW137" s="105"/>
      <c r="AX137" s="105"/>
      <c r="AY137" s="105"/>
      <c r="AZ137" s="105"/>
      <c r="BA137" s="105"/>
      <c r="BB137" s="105"/>
      <c r="BC137" s="105"/>
      <c r="BD137" s="105"/>
      <c r="BE137" s="105"/>
      <c r="BF137" s="105"/>
      <c r="BG137" s="105"/>
      <c r="BH137" s="105"/>
      <c r="BI137" s="105"/>
      <c r="BJ137" s="105"/>
      <c r="BK137" s="105"/>
      <c r="BL137" s="105"/>
      <c r="BM137" s="105"/>
      <c r="BN137" s="105"/>
      <c r="BO137" s="105"/>
      <c r="BP137" s="105"/>
      <c r="BQ137" s="105"/>
      <c r="BR137" s="105"/>
      <c r="BS137" s="105"/>
      <c r="BT137" s="105"/>
      <c r="BU137" s="105"/>
      <c r="BV137" s="105"/>
      <c r="BW137" s="105"/>
      <c r="BX137" s="105"/>
      <c r="BY137" s="105"/>
      <c r="BZ137" s="105"/>
      <c r="CA137" s="105"/>
      <c r="CB137" s="105"/>
      <c r="CC137" s="105"/>
      <c r="CD137" s="105"/>
      <c r="CE137" s="105"/>
      <c r="CF137" s="105"/>
      <c r="CG137" s="105"/>
      <c r="CH137" s="105"/>
      <c r="CI137" s="105"/>
      <c r="CJ137" s="105"/>
      <c r="CK137" s="105"/>
      <c r="CL137" s="105"/>
      <c r="CM137" s="105"/>
      <c r="CN137" s="105"/>
      <c r="CO137" s="105"/>
      <c r="CP137" s="105"/>
      <c r="CQ137" s="105"/>
      <c r="CR137" s="105"/>
      <c r="CS137" s="105"/>
      <c r="CT137" s="105"/>
      <c r="CU137" s="105"/>
    </row>
    <row r="138" spans="1:99" s="106" customFormat="1" x14ac:dyDescent="0.5">
      <c r="A138" s="215"/>
      <c r="B138" s="214"/>
      <c r="C138" s="44"/>
      <c r="D138" s="136"/>
      <c r="E138" s="44"/>
      <c r="F138" s="44"/>
      <c r="G138" s="44"/>
      <c r="H138" s="44"/>
      <c r="I138" s="137" t="s">
        <v>20</v>
      </c>
      <c r="J138" s="44"/>
      <c r="K138" s="54" t="s">
        <v>145</v>
      </c>
      <c r="L138" s="44" t="s">
        <v>180</v>
      </c>
      <c r="M138" s="100"/>
      <c r="N138" s="100"/>
      <c r="O138" s="100"/>
      <c r="P138" s="100"/>
      <c r="Q138" s="101">
        <v>16.491</v>
      </c>
      <c r="R138" s="100">
        <v>34.863999999999997</v>
      </c>
      <c r="S138" s="100"/>
      <c r="T138" s="100">
        <f t="shared" si="11"/>
        <v>51.354999999999997</v>
      </c>
      <c r="U138" s="121"/>
      <c r="V138" s="102"/>
      <c r="W138" s="102"/>
      <c r="X138" s="102"/>
      <c r="Y138" s="102"/>
      <c r="Z138" s="102"/>
      <c r="AA138" s="103"/>
      <c r="AB138" s="103"/>
      <c r="AC138" s="103"/>
      <c r="AD138" s="104"/>
      <c r="AE138" s="104"/>
      <c r="AF138" s="104"/>
      <c r="AG138" s="105"/>
      <c r="AH138" s="105"/>
      <c r="AI138" s="105"/>
      <c r="AJ138" s="105"/>
      <c r="AK138" s="105"/>
      <c r="AL138" s="105"/>
      <c r="AM138" s="105"/>
      <c r="AN138" s="105"/>
      <c r="AO138" s="105"/>
      <c r="AP138" s="105"/>
      <c r="AQ138" s="105"/>
      <c r="AR138" s="105"/>
      <c r="AS138" s="105"/>
      <c r="AT138" s="105"/>
      <c r="AU138" s="105"/>
      <c r="AV138" s="105"/>
      <c r="AW138" s="105"/>
      <c r="AX138" s="105"/>
      <c r="AY138" s="105"/>
      <c r="AZ138" s="105"/>
      <c r="BA138" s="105"/>
      <c r="BB138" s="105"/>
      <c r="BC138" s="105"/>
      <c r="BD138" s="105"/>
      <c r="BE138" s="105"/>
      <c r="BF138" s="105"/>
      <c r="BG138" s="105"/>
      <c r="BH138" s="105"/>
      <c r="BI138" s="105"/>
      <c r="BJ138" s="105"/>
      <c r="BK138" s="105"/>
      <c r="BL138" s="105"/>
      <c r="BM138" s="105"/>
      <c r="BN138" s="105"/>
      <c r="BO138" s="105"/>
      <c r="BP138" s="105"/>
      <c r="BQ138" s="105"/>
      <c r="BR138" s="105"/>
      <c r="BS138" s="105"/>
      <c r="BT138" s="105"/>
      <c r="BU138" s="105"/>
      <c r="BV138" s="105"/>
      <c r="BW138" s="105"/>
      <c r="BX138" s="105"/>
      <c r="BY138" s="105"/>
      <c r="BZ138" s="105"/>
      <c r="CA138" s="105"/>
      <c r="CB138" s="105"/>
      <c r="CC138" s="105"/>
      <c r="CD138" s="105"/>
      <c r="CE138" s="105"/>
      <c r="CF138" s="105"/>
      <c r="CG138" s="105"/>
      <c r="CH138" s="105"/>
      <c r="CI138" s="105"/>
      <c r="CJ138" s="105"/>
      <c r="CK138" s="105"/>
      <c r="CL138" s="105"/>
      <c r="CM138" s="105"/>
      <c r="CN138" s="105"/>
      <c r="CO138" s="105"/>
      <c r="CP138" s="105"/>
      <c r="CQ138" s="105"/>
      <c r="CR138" s="105"/>
      <c r="CS138" s="105"/>
      <c r="CT138" s="105"/>
      <c r="CU138" s="105"/>
    </row>
    <row r="139" spans="1:99" s="106" customFormat="1" ht="105.75" x14ac:dyDescent="0.5">
      <c r="A139" s="215"/>
      <c r="B139" s="214"/>
      <c r="C139" s="44"/>
      <c r="D139" s="136"/>
      <c r="E139" s="44"/>
      <c r="F139" s="44"/>
      <c r="G139" s="44"/>
      <c r="H139" s="44"/>
      <c r="I139" s="137" t="s">
        <v>20</v>
      </c>
      <c r="J139" s="44"/>
      <c r="K139" s="54" t="s">
        <v>153</v>
      </c>
      <c r="L139" s="44" t="s">
        <v>181</v>
      </c>
      <c r="M139" s="100"/>
      <c r="N139" s="100"/>
      <c r="O139" s="100"/>
      <c r="P139" s="100"/>
      <c r="Q139" s="101">
        <v>2295.3049999999998</v>
      </c>
      <c r="R139" s="100">
        <v>3529.9879999999998</v>
      </c>
      <c r="S139" s="100"/>
      <c r="T139" s="100">
        <f t="shared" si="11"/>
        <v>5825.2929999999997</v>
      </c>
      <c r="U139" s="121"/>
      <c r="V139" s="102"/>
      <c r="W139" s="102"/>
      <c r="X139" s="102"/>
      <c r="Y139" s="102"/>
      <c r="Z139" s="102"/>
      <c r="AA139" s="103"/>
      <c r="AB139" s="103"/>
      <c r="AC139" s="103"/>
      <c r="AD139" s="104"/>
      <c r="AE139" s="104"/>
      <c r="AF139" s="104"/>
      <c r="AG139" s="105"/>
      <c r="AH139" s="105"/>
      <c r="AI139" s="105"/>
      <c r="AJ139" s="105"/>
      <c r="AK139" s="105"/>
      <c r="AL139" s="105"/>
      <c r="AM139" s="105"/>
      <c r="AN139" s="105"/>
      <c r="AO139" s="105"/>
      <c r="AP139" s="105"/>
      <c r="AQ139" s="105"/>
      <c r="AR139" s="105"/>
      <c r="AS139" s="105"/>
      <c r="AT139" s="105"/>
      <c r="AU139" s="105"/>
      <c r="AV139" s="105"/>
      <c r="AW139" s="105"/>
      <c r="AX139" s="105"/>
      <c r="AY139" s="105"/>
      <c r="AZ139" s="105"/>
      <c r="BA139" s="105"/>
      <c r="BB139" s="105"/>
      <c r="BC139" s="105"/>
      <c r="BD139" s="105"/>
      <c r="BE139" s="105"/>
      <c r="BF139" s="105"/>
      <c r="BG139" s="105"/>
      <c r="BH139" s="105"/>
      <c r="BI139" s="105"/>
      <c r="BJ139" s="105"/>
      <c r="BK139" s="105"/>
      <c r="BL139" s="105"/>
      <c r="BM139" s="105"/>
      <c r="BN139" s="105"/>
      <c r="BO139" s="105"/>
      <c r="BP139" s="105"/>
      <c r="BQ139" s="105"/>
      <c r="BR139" s="105"/>
      <c r="BS139" s="105"/>
      <c r="BT139" s="105"/>
      <c r="BU139" s="105"/>
      <c r="BV139" s="105"/>
      <c r="BW139" s="105"/>
      <c r="BX139" s="105"/>
      <c r="BY139" s="105"/>
      <c r="BZ139" s="105"/>
      <c r="CA139" s="105"/>
      <c r="CB139" s="105"/>
      <c r="CC139" s="105"/>
      <c r="CD139" s="105"/>
      <c r="CE139" s="105"/>
      <c r="CF139" s="105"/>
      <c r="CG139" s="105"/>
      <c r="CH139" s="105"/>
      <c r="CI139" s="105"/>
      <c r="CJ139" s="105"/>
      <c r="CK139" s="105"/>
      <c r="CL139" s="105"/>
      <c r="CM139" s="105"/>
      <c r="CN139" s="105"/>
      <c r="CO139" s="105"/>
      <c r="CP139" s="105"/>
      <c r="CQ139" s="105"/>
      <c r="CR139" s="105"/>
      <c r="CS139" s="105"/>
      <c r="CT139" s="105"/>
      <c r="CU139" s="105"/>
    </row>
    <row r="140" spans="1:99" s="106" customFormat="1" ht="70.5" x14ac:dyDescent="0.5">
      <c r="A140" s="215"/>
      <c r="B140" s="214"/>
      <c r="C140" s="44"/>
      <c r="D140" s="136"/>
      <c r="E140" s="44"/>
      <c r="F140" s="44"/>
      <c r="G140" s="44"/>
      <c r="H140" s="44"/>
      <c r="I140" s="137" t="s">
        <v>20</v>
      </c>
      <c r="J140" s="44"/>
      <c r="K140" s="54" t="s">
        <v>157</v>
      </c>
      <c r="L140" s="44" t="s">
        <v>182</v>
      </c>
      <c r="M140" s="100"/>
      <c r="N140" s="100"/>
      <c r="O140" s="100"/>
      <c r="P140" s="100"/>
      <c r="Q140" s="100">
        <f>SUM(Q141:Q145)</f>
        <v>4247.7420000000002</v>
      </c>
      <c r="R140" s="100">
        <f>SUM(R141:R145)</f>
        <v>6578.9959999999983</v>
      </c>
      <c r="S140" s="100"/>
      <c r="T140" s="100">
        <f t="shared" si="11"/>
        <v>10826.737999999998</v>
      </c>
      <c r="U140" s="54"/>
      <c r="V140" s="102"/>
      <c r="W140" s="102"/>
      <c r="X140" s="102"/>
      <c r="Y140" s="102"/>
      <c r="Z140" s="102"/>
      <c r="AA140" s="103"/>
      <c r="AB140" s="103"/>
      <c r="AC140" s="103"/>
      <c r="AD140" s="104"/>
      <c r="AE140" s="104"/>
      <c r="AF140" s="104"/>
      <c r="AG140" s="105"/>
      <c r="AH140" s="105"/>
      <c r="AI140" s="105"/>
      <c r="AJ140" s="105"/>
      <c r="AK140" s="105"/>
      <c r="AL140" s="105"/>
      <c r="AM140" s="105"/>
      <c r="AN140" s="105"/>
      <c r="AO140" s="105"/>
      <c r="AP140" s="105"/>
      <c r="AQ140" s="105"/>
      <c r="AR140" s="105"/>
      <c r="AS140" s="105"/>
      <c r="AT140" s="105"/>
      <c r="AU140" s="105"/>
      <c r="AV140" s="105"/>
      <c r="AW140" s="105"/>
      <c r="AX140" s="105"/>
      <c r="AY140" s="105"/>
      <c r="AZ140" s="105"/>
      <c r="BA140" s="105"/>
      <c r="BB140" s="105"/>
      <c r="BC140" s="105"/>
      <c r="BD140" s="105"/>
      <c r="BE140" s="105"/>
      <c r="BF140" s="105"/>
      <c r="BG140" s="105"/>
      <c r="BH140" s="105"/>
      <c r="BI140" s="105"/>
      <c r="BJ140" s="105"/>
      <c r="BK140" s="105"/>
      <c r="BL140" s="105"/>
      <c r="BM140" s="105"/>
      <c r="BN140" s="105"/>
      <c r="BO140" s="105"/>
      <c r="BP140" s="105"/>
      <c r="BQ140" s="105"/>
      <c r="BR140" s="105"/>
      <c r="BS140" s="105"/>
      <c r="BT140" s="105"/>
      <c r="BU140" s="105"/>
      <c r="BV140" s="105"/>
      <c r="BW140" s="105"/>
      <c r="BX140" s="105"/>
      <c r="BY140" s="105"/>
      <c r="BZ140" s="105"/>
      <c r="CA140" s="105"/>
      <c r="CB140" s="105"/>
      <c r="CC140" s="105"/>
      <c r="CD140" s="105"/>
      <c r="CE140" s="105"/>
      <c r="CF140" s="105"/>
      <c r="CG140" s="105"/>
      <c r="CH140" s="105"/>
      <c r="CI140" s="105"/>
      <c r="CJ140" s="105"/>
      <c r="CK140" s="105"/>
      <c r="CL140" s="105"/>
      <c r="CM140" s="105"/>
      <c r="CN140" s="105"/>
      <c r="CO140" s="105"/>
      <c r="CP140" s="105"/>
      <c r="CQ140" s="105"/>
      <c r="CR140" s="105"/>
      <c r="CS140" s="105"/>
      <c r="CT140" s="105"/>
      <c r="CU140" s="105"/>
    </row>
    <row r="141" spans="1:99" s="106" customFormat="1" ht="70.5" x14ac:dyDescent="0.5">
      <c r="A141" s="215"/>
      <c r="B141" s="214"/>
      <c r="C141" s="44"/>
      <c r="D141" s="136"/>
      <c r="E141" s="44"/>
      <c r="F141" s="44"/>
      <c r="G141" s="44"/>
      <c r="H141" s="44"/>
      <c r="I141" s="137"/>
      <c r="J141" s="44"/>
      <c r="K141" s="138" t="s">
        <v>158</v>
      </c>
      <c r="L141" s="139" t="s">
        <v>183</v>
      </c>
      <c r="M141" s="140"/>
      <c r="N141" s="140"/>
      <c r="O141" s="140"/>
      <c r="P141" s="140"/>
      <c r="Q141" s="141">
        <v>154.75899999999999</v>
      </c>
      <c r="R141" s="140">
        <v>241.989</v>
      </c>
      <c r="S141" s="140"/>
      <c r="T141" s="100">
        <f t="shared" si="11"/>
        <v>396.74799999999999</v>
      </c>
      <c r="U141" s="142"/>
      <c r="V141" s="102"/>
      <c r="W141" s="102"/>
      <c r="X141" s="102"/>
      <c r="Y141" s="102"/>
      <c r="Z141" s="102"/>
      <c r="AA141" s="103"/>
      <c r="AB141" s="103"/>
      <c r="AC141" s="103"/>
      <c r="AD141" s="104"/>
      <c r="AE141" s="104"/>
      <c r="AF141" s="104"/>
      <c r="AG141" s="105"/>
      <c r="AH141" s="105"/>
      <c r="AI141" s="105"/>
      <c r="AJ141" s="105"/>
      <c r="AK141" s="105"/>
      <c r="AL141" s="105"/>
      <c r="AM141" s="105"/>
      <c r="AN141" s="105"/>
      <c r="AO141" s="105"/>
      <c r="AP141" s="105"/>
      <c r="AQ141" s="105"/>
      <c r="AR141" s="105"/>
      <c r="AS141" s="105"/>
      <c r="AT141" s="105"/>
      <c r="AU141" s="105"/>
      <c r="AV141" s="105"/>
      <c r="AW141" s="105"/>
      <c r="AX141" s="105"/>
      <c r="AY141" s="105"/>
      <c r="AZ141" s="105"/>
      <c r="BA141" s="105"/>
      <c r="BB141" s="105"/>
      <c r="BC141" s="105"/>
      <c r="BD141" s="105"/>
      <c r="BE141" s="105"/>
      <c r="BF141" s="105"/>
      <c r="BG141" s="105"/>
      <c r="BH141" s="105"/>
      <c r="BI141" s="105"/>
      <c r="BJ141" s="105"/>
      <c r="BK141" s="105"/>
      <c r="BL141" s="105"/>
      <c r="BM141" s="105"/>
      <c r="BN141" s="105"/>
      <c r="BO141" s="105"/>
      <c r="BP141" s="105"/>
      <c r="BQ141" s="105"/>
      <c r="BR141" s="105"/>
      <c r="BS141" s="105"/>
      <c r="BT141" s="105"/>
      <c r="BU141" s="105"/>
      <c r="BV141" s="105"/>
      <c r="BW141" s="105"/>
      <c r="BX141" s="105"/>
      <c r="BY141" s="105"/>
      <c r="BZ141" s="105"/>
      <c r="CA141" s="105"/>
      <c r="CB141" s="105"/>
      <c r="CC141" s="105"/>
      <c r="CD141" s="105"/>
      <c r="CE141" s="105"/>
      <c r="CF141" s="105"/>
      <c r="CG141" s="105"/>
      <c r="CH141" s="105"/>
      <c r="CI141" s="105"/>
      <c r="CJ141" s="105"/>
      <c r="CK141" s="105"/>
      <c r="CL141" s="105"/>
      <c r="CM141" s="105"/>
      <c r="CN141" s="105"/>
      <c r="CO141" s="105"/>
      <c r="CP141" s="105"/>
      <c r="CQ141" s="105"/>
      <c r="CR141" s="105"/>
      <c r="CS141" s="105"/>
      <c r="CT141" s="105"/>
      <c r="CU141" s="105"/>
    </row>
    <row r="142" spans="1:99" s="106" customFormat="1" ht="176.25" x14ac:dyDescent="0.5">
      <c r="A142" s="215"/>
      <c r="B142" s="214"/>
      <c r="C142" s="44"/>
      <c r="D142" s="136"/>
      <c r="E142" s="44"/>
      <c r="F142" s="44"/>
      <c r="G142" s="44"/>
      <c r="H142" s="44"/>
      <c r="I142" s="137"/>
      <c r="J142" s="44"/>
      <c r="K142" s="138" t="s">
        <v>159</v>
      </c>
      <c r="L142" s="139" t="s">
        <v>192</v>
      </c>
      <c r="M142" s="140"/>
      <c r="N142" s="140"/>
      <c r="O142" s="140"/>
      <c r="P142" s="140"/>
      <c r="Q142" s="141">
        <v>2715.8620000000001</v>
      </c>
      <c r="R142" s="140">
        <v>4509.1629999999996</v>
      </c>
      <c r="S142" s="140"/>
      <c r="T142" s="100">
        <f t="shared" si="11"/>
        <v>7225.0249999999996</v>
      </c>
      <c r="U142" s="142"/>
      <c r="V142" s="102"/>
      <c r="W142" s="102"/>
      <c r="X142" s="102"/>
      <c r="Y142" s="102"/>
      <c r="Z142" s="102"/>
      <c r="AA142" s="103"/>
      <c r="AB142" s="103"/>
      <c r="AC142" s="103"/>
      <c r="AD142" s="104"/>
      <c r="AE142" s="104"/>
      <c r="AF142" s="104"/>
      <c r="AG142" s="105"/>
      <c r="AH142" s="105"/>
      <c r="AI142" s="105"/>
      <c r="AJ142" s="105"/>
      <c r="AK142" s="105"/>
      <c r="AL142" s="105"/>
      <c r="AM142" s="105"/>
      <c r="AN142" s="105"/>
      <c r="AO142" s="105"/>
      <c r="AP142" s="105"/>
      <c r="AQ142" s="105"/>
      <c r="AR142" s="105"/>
      <c r="AS142" s="105"/>
      <c r="AT142" s="105"/>
      <c r="AU142" s="105"/>
      <c r="AV142" s="105"/>
      <c r="AW142" s="105"/>
      <c r="AX142" s="105"/>
      <c r="AY142" s="105"/>
      <c r="AZ142" s="105"/>
      <c r="BA142" s="105"/>
      <c r="BB142" s="105"/>
      <c r="BC142" s="105"/>
      <c r="BD142" s="105"/>
      <c r="BE142" s="105"/>
      <c r="BF142" s="105"/>
      <c r="BG142" s="105"/>
      <c r="BH142" s="105"/>
      <c r="BI142" s="105"/>
      <c r="BJ142" s="105"/>
      <c r="BK142" s="105"/>
      <c r="BL142" s="105"/>
      <c r="BM142" s="105"/>
      <c r="BN142" s="105"/>
      <c r="BO142" s="105"/>
      <c r="BP142" s="105"/>
      <c r="BQ142" s="105"/>
      <c r="BR142" s="105"/>
      <c r="BS142" s="105"/>
      <c r="BT142" s="105"/>
      <c r="BU142" s="105"/>
      <c r="BV142" s="105"/>
      <c r="BW142" s="105"/>
      <c r="BX142" s="105"/>
      <c r="BY142" s="105"/>
      <c r="BZ142" s="105"/>
      <c r="CA142" s="105"/>
      <c r="CB142" s="105"/>
      <c r="CC142" s="105"/>
      <c r="CD142" s="105"/>
      <c r="CE142" s="105"/>
      <c r="CF142" s="105"/>
      <c r="CG142" s="105"/>
      <c r="CH142" s="105"/>
      <c r="CI142" s="105"/>
      <c r="CJ142" s="105"/>
      <c r="CK142" s="105"/>
      <c r="CL142" s="105"/>
      <c r="CM142" s="105"/>
      <c r="CN142" s="105"/>
      <c r="CO142" s="105"/>
      <c r="CP142" s="105"/>
      <c r="CQ142" s="105"/>
      <c r="CR142" s="105"/>
      <c r="CS142" s="105"/>
      <c r="CT142" s="105"/>
      <c r="CU142" s="105"/>
    </row>
    <row r="143" spans="1:99" s="106" customFormat="1" ht="211.5" x14ac:dyDescent="0.5">
      <c r="A143" s="215"/>
      <c r="B143" s="214"/>
      <c r="C143" s="44"/>
      <c r="D143" s="136"/>
      <c r="E143" s="44"/>
      <c r="F143" s="44"/>
      <c r="G143" s="44"/>
      <c r="H143" s="44"/>
      <c r="I143" s="137"/>
      <c r="J143" s="44"/>
      <c r="K143" s="138" t="s">
        <v>160</v>
      </c>
      <c r="L143" s="139" t="s">
        <v>193</v>
      </c>
      <c r="M143" s="140"/>
      <c r="N143" s="140"/>
      <c r="O143" s="140"/>
      <c r="P143" s="140"/>
      <c r="Q143" s="141">
        <v>765.99400000000003</v>
      </c>
      <c r="R143" s="140">
        <v>1041.588</v>
      </c>
      <c r="S143" s="140"/>
      <c r="T143" s="100">
        <f t="shared" si="11"/>
        <v>1807.5819999999999</v>
      </c>
      <c r="U143" s="142"/>
      <c r="V143" s="102"/>
      <c r="W143" s="102"/>
      <c r="X143" s="102"/>
      <c r="Y143" s="102"/>
      <c r="Z143" s="102"/>
      <c r="AA143" s="103"/>
      <c r="AB143" s="103"/>
      <c r="AC143" s="103"/>
      <c r="AD143" s="104"/>
      <c r="AE143" s="104"/>
      <c r="AF143" s="104"/>
      <c r="AG143" s="105"/>
      <c r="AH143" s="105"/>
      <c r="AI143" s="105"/>
      <c r="AJ143" s="105"/>
      <c r="AK143" s="105"/>
      <c r="AL143" s="105"/>
      <c r="AM143" s="105"/>
      <c r="AN143" s="105"/>
      <c r="AO143" s="105"/>
      <c r="AP143" s="105"/>
      <c r="AQ143" s="105"/>
      <c r="AR143" s="105"/>
      <c r="AS143" s="105"/>
      <c r="AT143" s="105"/>
      <c r="AU143" s="105"/>
      <c r="AV143" s="105"/>
      <c r="AW143" s="105"/>
      <c r="AX143" s="105"/>
      <c r="AY143" s="105"/>
      <c r="AZ143" s="105"/>
      <c r="BA143" s="105"/>
      <c r="BB143" s="105"/>
      <c r="BC143" s="105"/>
      <c r="BD143" s="105"/>
      <c r="BE143" s="105"/>
      <c r="BF143" s="105"/>
      <c r="BG143" s="105"/>
      <c r="BH143" s="105"/>
      <c r="BI143" s="105"/>
      <c r="BJ143" s="105"/>
      <c r="BK143" s="105"/>
      <c r="BL143" s="105"/>
      <c r="BM143" s="105"/>
      <c r="BN143" s="105"/>
      <c r="BO143" s="105"/>
      <c r="BP143" s="105"/>
      <c r="BQ143" s="105"/>
      <c r="BR143" s="105"/>
      <c r="BS143" s="105"/>
      <c r="BT143" s="105"/>
      <c r="BU143" s="105"/>
      <c r="BV143" s="105"/>
      <c r="BW143" s="105"/>
      <c r="BX143" s="105"/>
      <c r="BY143" s="105"/>
      <c r="BZ143" s="105"/>
      <c r="CA143" s="105"/>
      <c r="CB143" s="105"/>
      <c r="CC143" s="105"/>
      <c r="CD143" s="105"/>
      <c r="CE143" s="105"/>
      <c r="CF143" s="105"/>
      <c r="CG143" s="105"/>
      <c r="CH143" s="105"/>
      <c r="CI143" s="105"/>
      <c r="CJ143" s="105"/>
      <c r="CK143" s="105"/>
      <c r="CL143" s="105"/>
      <c r="CM143" s="105"/>
      <c r="CN143" s="105"/>
      <c r="CO143" s="105"/>
      <c r="CP143" s="105"/>
      <c r="CQ143" s="105"/>
      <c r="CR143" s="105"/>
      <c r="CS143" s="105"/>
      <c r="CT143" s="105"/>
      <c r="CU143" s="105"/>
    </row>
    <row r="144" spans="1:99" s="106" customFormat="1" ht="105.75" x14ac:dyDescent="0.5">
      <c r="A144" s="215"/>
      <c r="B144" s="214"/>
      <c r="C144" s="44"/>
      <c r="D144" s="136"/>
      <c r="E144" s="44"/>
      <c r="F144" s="44"/>
      <c r="G144" s="44"/>
      <c r="H144" s="44"/>
      <c r="I144" s="137"/>
      <c r="J144" s="44"/>
      <c r="K144" s="138" t="s">
        <v>161</v>
      </c>
      <c r="L144" s="139" t="s">
        <v>184</v>
      </c>
      <c r="M144" s="140"/>
      <c r="N144" s="140"/>
      <c r="O144" s="140"/>
      <c r="P144" s="140"/>
      <c r="Q144" s="141">
        <v>102.276</v>
      </c>
      <c r="R144" s="140">
        <v>109.56100000000001</v>
      </c>
      <c r="S144" s="140"/>
      <c r="T144" s="100">
        <f t="shared" si="11"/>
        <v>211.83699999999999</v>
      </c>
      <c r="U144" s="142"/>
      <c r="V144" s="102"/>
      <c r="W144" s="102"/>
      <c r="X144" s="102"/>
      <c r="Y144" s="102"/>
      <c r="Z144" s="102"/>
      <c r="AA144" s="103"/>
      <c r="AB144" s="103"/>
      <c r="AC144" s="103"/>
      <c r="AD144" s="104"/>
      <c r="AE144" s="104"/>
      <c r="AF144" s="104"/>
      <c r="AG144" s="105"/>
      <c r="AH144" s="105"/>
      <c r="AI144" s="105"/>
      <c r="AJ144" s="105"/>
      <c r="AK144" s="105"/>
      <c r="AL144" s="105"/>
      <c r="AM144" s="105"/>
      <c r="AN144" s="105"/>
      <c r="AO144" s="105"/>
      <c r="AP144" s="105"/>
      <c r="AQ144" s="105"/>
      <c r="AR144" s="105"/>
      <c r="AS144" s="105"/>
      <c r="AT144" s="105"/>
      <c r="AU144" s="105"/>
      <c r="AV144" s="105"/>
      <c r="AW144" s="105"/>
      <c r="AX144" s="105"/>
      <c r="AY144" s="105"/>
      <c r="AZ144" s="105"/>
      <c r="BA144" s="105"/>
      <c r="BB144" s="105"/>
      <c r="BC144" s="105"/>
      <c r="BD144" s="105"/>
      <c r="BE144" s="105"/>
      <c r="BF144" s="105"/>
      <c r="BG144" s="105"/>
      <c r="BH144" s="105"/>
      <c r="BI144" s="105"/>
      <c r="BJ144" s="105"/>
      <c r="BK144" s="105"/>
      <c r="BL144" s="105"/>
      <c r="BM144" s="105"/>
      <c r="BN144" s="105"/>
      <c r="BO144" s="105"/>
      <c r="BP144" s="105"/>
      <c r="BQ144" s="105"/>
      <c r="BR144" s="105"/>
      <c r="BS144" s="105"/>
      <c r="BT144" s="105"/>
      <c r="BU144" s="105"/>
      <c r="BV144" s="105"/>
      <c r="BW144" s="105"/>
      <c r="BX144" s="105"/>
      <c r="BY144" s="105"/>
      <c r="BZ144" s="105"/>
      <c r="CA144" s="105"/>
      <c r="CB144" s="105"/>
      <c r="CC144" s="105"/>
      <c r="CD144" s="105"/>
      <c r="CE144" s="105"/>
      <c r="CF144" s="105"/>
      <c r="CG144" s="105"/>
      <c r="CH144" s="105"/>
      <c r="CI144" s="105"/>
      <c r="CJ144" s="105"/>
      <c r="CK144" s="105"/>
      <c r="CL144" s="105"/>
      <c r="CM144" s="105"/>
      <c r="CN144" s="105"/>
      <c r="CO144" s="105"/>
      <c r="CP144" s="105"/>
      <c r="CQ144" s="105"/>
      <c r="CR144" s="105"/>
      <c r="CS144" s="105"/>
      <c r="CT144" s="105"/>
      <c r="CU144" s="105"/>
    </row>
    <row r="145" spans="1:99" s="106" customFormat="1" ht="141" x14ac:dyDescent="0.5">
      <c r="A145" s="215"/>
      <c r="B145" s="214"/>
      <c r="C145" s="44"/>
      <c r="D145" s="136"/>
      <c r="E145" s="44"/>
      <c r="F145" s="44"/>
      <c r="G145" s="44"/>
      <c r="H145" s="44"/>
      <c r="I145" s="137"/>
      <c r="J145" s="44"/>
      <c r="K145" s="138" t="s">
        <v>162</v>
      </c>
      <c r="L145" s="139" t="s">
        <v>185</v>
      </c>
      <c r="M145" s="140"/>
      <c r="N145" s="140"/>
      <c r="O145" s="140"/>
      <c r="P145" s="140"/>
      <c r="Q145" s="141">
        <v>508.851</v>
      </c>
      <c r="R145" s="140">
        <v>676.69500000000005</v>
      </c>
      <c r="S145" s="140"/>
      <c r="T145" s="100">
        <f t="shared" si="11"/>
        <v>1185.546</v>
      </c>
      <c r="U145" s="142"/>
      <c r="V145" s="102"/>
      <c r="W145" s="102"/>
      <c r="X145" s="102"/>
      <c r="Y145" s="102"/>
      <c r="Z145" s="102"/>
      <c r="AA145" s="103"/>
      <c r="AB145" s="103"/>
      <c r="AC145" s="103"/>
      <c r="AD145" s="104"/>
      <c r="AE145" s="104"/>
      <c r="AF145" s="104"/>
      <c r="AG145" s="105"/>
      <c r="AH145" s="105"/>
      <c r="AI145" s="105"/>
      <c r="AJ145" s="105"/>
      <c r="AK145" s="105"/>
      <c r="AL145" s="105"/>
      <c r="AM145" s="105"/>
      <c r="AN145" s="105"/>
      <c r="AO145" s="105"/>
      <c r="AP145" s="105"/>
      <c r="AQ145" s="105"/>
      <c r="AR145" s="105"/>
      <c r="AS145" s="105"/>
      <c r="AT145" s="105"/>
      <c r="AU145" s="105"/>
      <c r="AV145" s="105"/>
      <c r="AW145" s="105"/>
      <c r="AX145" s="105"/>
      <c r="AY145" s="105"/>
      <c r="AZ145" s="105"/>
      <c r="BA145" s="105"/>
      <c r="BB145" s="105"/>
      <c r="BC145" s="105"/>
      <c r="BD145" s="105"/>
      <c r="BE145" s="105"/>
      <c r="BF145" s="105"/>
      <c r="BG145" s="105"/>
      <c r="BH145" s="105"/>
      <c r="BI145" s="105"/>
      <c r="BJ145" s="105"/>
      <c r="BK145" s="105"/>
      <c r="BL145" s="105"/>
      <c r="BM145" s="105"/>
      <c r="BN145" s="105"/>
      <c r="BO145" s="105"/>
      <c r="BP145" s="105"/>
      <c r="BQ145" s="105"/>
      <c r="BR145" s="105"/>
      <c r="BS145" s="105"/>
      <c r="BT145" s="105"/>
      <c r="BU145" s="105"/>
      <c r="BV145" s="105"/>
      <c r="BW145" s="105"/>
      <c r="BX145" s="105"/>
      <c r="BY145" s="105"/>
      <c r="BZ145" s="105"/>
      <c r="CA145" s="105"/>
      <c r="CB145" s="105"/>
      <c r="CC145" s="105"/>
      <c r="CD145" s="105"/>
      <c r="CE145" s="105"/>
      <c r="CF145" s="105"/>
      <c r="CG145" s="105"/>
      <c r="CH145" s="105"/>
      <c r="CI145" s="105"/>
      <c r="CJ145" s="105"/>
      <c r="CK145" s="105"/>
      <c r="CL145" s="105"/>
      <c r="CM145" s="105"/>
      <c r="CN145" s="105"/>
      <c r="CO145" s="105"/>
      <c r="CP145" s="105"/>
      <c r="CQ145" s="105"/>
      <c r="CR145" s="105"/>
      <c r="CS145" s="105"/>
      <c r="CT145" s="105"/>
      <c r="CU145" s="105"/>
    </row>
    <row r="146" spans="1:99" s="106" customFormat="1" ht="105.75" x14ac:dyDescent="0.5">
      <c r="A146" s="215"/>
      <c r="B146" s="214"/>
      <c r="C146" s="44"/>
      <c r="D146" s="136"/>
      <c r="E146" s="44"/>
      <c r="F146" s="44"/>
      <c r="G146" s="44"/>
      <c r="H146" s="44"/>
      <c r="I146" s="137" t="s">
        <v>20</v>
      </c>
      <c r="J146" s="44"/>
      <c r="K146" s="54" t="s">
        <v>163</v>
      </c>
      <c r="L146" s="44" t="s">
        <v>187</v>
      </c>
      <c r="M146" s="100"/>
      <c r="N146" s="100"/>
      <c r="O146" s="100"/>
      <c r="P146" s="100"/>
      <c r="Q146" s="101">
        <v>15.224</v>
      </c>
      <c r="R146" s="100">
        <v>18.295000000000002</v>
      </c>
      <c r="S146" s="100"/>
      <c r="T146" s="100">
        <f t="shared" si="11"/>
        <v>33.519000000000005</v>
      </c>
      <c r="U146" s="121"/>
      <c r="V146" s="102"/>
      <c r="W146" s="102"/>
      <c r="X146" s="102"/>
      <c r="Y146" s="102"/>
      <c r="Z146" s="102"/>
      <c r="AA146" s="103"/>
      <c r="AB146" s="103"/>
      <c r="AC146" s="103"/>
      <c r="AD146" s="104"/>
      <c r="AE146" s="104"/>
      <c r="AF146" s="104"/>
      <c r="AG146" s="105"/>
      <c r="AH146" s="105"/>
      <c r="AI146" s="105"/>
      <c r="AJ146" s="105"/>
      <c r="AK146" s="105"/>
      <c r="AL146" s="105"/>
      <c r="AM146" s="105"/>
      <c r="AN146" s="105"/>
      <c r="AO146" s="105"/>
      <c r="AP146" s="105"/>
      <c r="AQ146" s="105"/>
      <c r="AR146" s="105"/>
      <c r="AS146" s="105"/>
      <c r="AT146" s="105"/>
      <c r="AU146" s="105"/>
      <c r="AV146" s="105"/>
      <c r="AW146" s="105"/>
      <c r="AX146" s="105"/>
      <c r="AY146" s="105"/>
      <c r="AZ146" s="105"/>
      <c r="BA146" s="105"/>
      <c r="BB146" s="105"/>
      <c r="BC146" s="105"/>
      <c r="BD146" s="105"/>
      <c r="BE146" s="105"/>
      <c r="BF146" s="105"/>
      <c r="BG146" s="105"/>
      <c r="BH146" s="105"/>
      <c r="BI146" s="105"/>
      <c r="BJ146" s="105"/>
      <c r="BK146" s="105"/>
      <c r="BL146" s="105"/>
      <c r="BM146" s="105"/>
      <c r="BN146" s="105"/>
      <c r="BO146" s="105"/>
      <c r="BP146" s="105"/>
      <c r="BQ146" s="105"/>
      <c r="BR146" s="105"/>
      <c r="BS146" s="105"/>
      <c r="BT146" s="105"/>
      <c r="BU146" s="105"/>
      <c r="BV146" s="105"/>
      <c r="BW146" s="105"/>
      <c r="BX146" s="105"/>
      <c r="BY146" s="105"/>
      <c r="BZ146" s="105"/>
      <c r="CA146" s="105"/>
      <c r="CB146" s="105"/>
      <c r="CC146" s="105"/>
      <c r="CD146" s="105"/>
      <c r="CE146" s="105"/>
      <c r="CF146" s="105"/>
      <c r="CG146" s="105"/>
      <c r="CH146" s="105"/>
      <c r="CI146" s="105"/>
      <c r="CJ146" s="105"/>
      <c r="CK146" s="105"/>
      <c r="CL146" s="105"/>
      <c r="CM146" s="105"/>
      <c r="CN146" s="105"/>
      <c r="CO146" s="105"/>
      <c r="CP146" s="105"/>
      <c r="CQ146" s="105"/>
      <c r="CR146" s="105"/>
      <c r="CS146" s="105"/>
      <c r="CT146" s="105"/>
      <c r="CU146" s="105"/>
    </row>
    <row r="147" spans="1:99" s="106" customFormat="1" ht="282" x14ac:dyDescent="0.5">
      <c r="A147" s="215"/>
      <c r="B147" s="214"/>
      <c r="C147" s="44"/>
      <c r="D147" s="136"/>
      <c r="E147" s="44"/>
      <c r="F147" s="44"/>
      <c r="G147" s="44"/>
      <c r="H147" s="44"/>
      <c r="I147" s="137" t="s">
        <v>20</v>
      </c>
      <c r="J147" s="44"/>
      <c r="K147" s="54" t="s">
        <v>164</v>
      </c>
      <c r="L147" s="44" t="s">
        <v>186</v>
      </c>
      <c r="M147" s="100"/>
      <c r="N147" s="100"/>
      <c r="O147" s="100"/>
      <c r="P147" s="100"/>
      <c r="Q147" s="101">
        <v>6564.3059999999996</v>
      </c>
      <c r="R147" s="100">
        <v>7499.6379999999999</v>
      </c>
      <c r="S147" s="100"/>
      <c r="T147" s="100">
        <f t="shared" si="11"/>
        <v>14063.944</v>
      </c>
      <c r="U147" s="121"/>
      <c r="V147" s="102"/>
      <c r="W147" s="102"/>
      <c r="X147" s="102"/>
      <c r="Y147" s="102"/>
      <c r="Z147" s="102"/>
      <c r="AA147" s="103"/>
      <c r="AB147" s="103"/>
      <c r="AC147" s="103"/>
      <c r="AD147" s="104"/>
      <c r="AE147" s="104"/>
      <c r="AF147" s="104"/>
      <c r="AG147" s="105"/>
      <c r="AH147" s="105"/>
      <c r="AI147" s="105"/>
      <c r="AJ147" s="105"/>
      <c r="AK147" s="105"/>
      <c r="AL147" s="105"/>
      <c r="AM147" s="105"/>
      <c r="AN147" s="105"/>
      <c r="AO147" s="105"/>
      <c r="AP147" s="105"/>
      <c r="AQ147" s="105"/>
      <c r="AR147" s="105"/>
      <c r="AS147" s="105"/>
      <c r="AT147" s="105"/>
      <c r="AU147" s="105"/>
      <c r="AV147" s="105"/>
      <c r="AW147" s="105"/>
      <c r="AX147" s="105"/>
      <c r="AY147" s="105"/>
      <c r="AZ147" s="105"/>
      <c r="BA147" s="105"/>
      <c r="BB147" s="105"/>
      <c r="BC147" s="105"/>
      <c r="BD147" s="105"/>
      <c r="BE147" s="105"/>
      <c r="BF147" s="105"/>
      <c r="BG147" s="105"/>
      <c r="BH147" s="105"/>
      <c r="BI147" s="105"/>
      <c r="BJ147" s="105"/>
      <c r="BK147" s="105"/>
      <c r="BL147" s="105"/>
      <c r="BM147" s="105"/>
      <c r="BN147" s="105"/>
      <c r="BO147" s="105"/>
      <c r="BP147" s="105"/>
      <c r="BQ147" s="105"/>
      <c r="BR147" s="105"/>
      <c r="BS147" s="105"/>
      <c r="BT147" s="105"/>
      <c r="BU147" s="105"/>
      <c r="BV147" s="105"/>
      <c r="BW147" s="105"/>
      <c r="BX147" s="105"/>
      <c r="BY147" s="105"/>
      <c r="BZ147" s="105"/>
      <c r="CA147" s="105"/>
      <c r="CB147" s="105"/>
      <c r="CC147" s="105"/>
      <c r="CD147" s="105"/>
      <c r="CE147" s="105"/>
      <c r="CF147" s="105"/>
      <c r="CG147" s="105"/>
      <c r="CH147" s="105"/>
      <c r="CI147" s="105"/>
      <c r="CJ147" s="105"/>
      <c r="CK147" s="105"/>
      <c r="CL147" s="105"/>
      <c r="CM147" s="105"/>
      <c r="CN147" s="105"/>
      <c r="CO147" s="105"/>
      <c r="CP147" s="105"/>
      <c r="CQ147" s="105"/>
      <c r="CR147" s="105"/>
      <c r="CS147" s="105"/>
      <c r="CT147" s="105"/>
      <c r="CU147" s="105"/>
    </row>
    <row r="148" spans="1:99" s="106" customFormat="1" ht="70.5" x14ac:dyDescent="0.5">
      <c r="A148" s="215"/>
      <c r="B148" s="214"/>
      <c r="C148" s="44"/>
      <c r="D148" s="136"/>
      <c r="E148" s="44"/>
      <c r="F148" s="44"/>
      <c r="G148" s="44"/>
      <c r="H148" s="44"/>
      <c r="I148" s="137" t="s">
        <v>20</v>
      </c>
      <c r="J148" s="44"/>
      <c r="K148" s="54" t="s">
        <v>165</v>
      </c>
      <c r="L148" s="44" t="s">
        <v>188</v>
      </c>
      <c r="M148" s="100"/>
      <c r="N148" s="100"/>
      <c r="O148" s="100"/>
      <c r="P148" s="100"/>
      <c r="Q148" s="101">
        <v>235.98699999999999</v>
      </c>
      <c r="R148" s="100">
        <v>234.905</v>
      </c>
      <c r="S148" s="100"/>
      <c r="T148" s="100">
        <f t="shared" si="11"/>
        <v>470.892</v>
      </c>
      <c r="U148" s="121"/>
      <c r="V148" s="102"/>
      <c r="W148" s="102"/>
      <c r="X148" s="102"/>
      <c r="Y148" s="102"/>
      <c r="Z148" s="102"/>
      <c r="AA148" s="103"/>
      <c r="AB148" s="103"/>
      <c r="AC148" s="103"/>
      <c r="AD148" s="104"/>
      <c r="AE148" s="104"/>
      <c r="AF148" s="104"/>
      <c r="AG148" s="105"/>
      <c r="AH148" s="105"/>
      <c r="AI148" s="105"/>
      <c r="AJ148" s="105"/>
      <c r="AK148" s="105"/>
      <c r="AL148" s="105"/>
      <c r="AM148" s="105"/>
      <c r="AN148" s="105"/>
      <c r="AO148" s="105"/>
      <c r="AP148" s="105"/>
      <c r="AQ148" s="105"/>
      <c r="AR148" s="105"/>
      <c r="AS148" s="105"/>
      <c r="AT148" s="105"/>
      <c r="AU148" s="105"/>
      <c r="AV148" s="105"/>
      <c r="AW148" s="105"/>
      <c r="AX148" s="105"/>
      <c r="AY148" s="105"/>
      <c r="AZ148" s="105"/>
      <c r="BA148" s="105"/>
      <c r="BB148" s="105"/>
      <c r="BC148" s="105"/>
      <c r="BD148" s="105"/>
      <c r="BE148" s="105"/>
      <c r="BF148" s="105"/>
      <c r="BG148" s="105"/>
      <c r="BH148" s="105"/>
      <c r="BI148" s="105"/>
      <c r="BJ148" s="105"/>
      <c r="BK148" s="105"/>
      <c r="BL148" s="105"/>
      <c r="BM148" s="105"/>
      <c r="BN148" s="105"/>
      <c r="BO148" s="105"/>
      <c r="BP148" s="105"/>
      <c r="BQ148" s="105"/>
      <c r="BR148" s="105"/>
      <c r="BS148" s="105"/>
      <c r="BT148" s="105"/>
      <c r="BU148" s="105"/>
      <c r="BV148" s="105"/>
      <c r="BW148" s="105"/>
      <c r="BX148" s="105"/>
      <c r="BY148" s="105"/>
      <c r="BZ148" s="105"/>
      <c r="CA148" s="105"/>
      <c r="CB148" s="105"/>
      <c r="CC148" s="105"/>
      <c r="CD148" s="105"/>
      <c r="CE148" s="105"/>
      <c r="CF148" s="105"/>
      <c r="CG148" s="105"/>
      <c r="CH148" s="105"/>
      <c r="CI148" s="105"/>
      <c r="CJ148" s="105"/>
      <c r="CK148" s="105"/>
      <c r="CL148" s="105"/>
      <c r="CM148" s="105"/>
      <c r="CN148" s="105"/>
      <c r="CO148" s="105"/>
      <c r="CP148" s="105"/>
      <c r="CQ148" s="105"/>
      <c r="CR148" s="105"/>
      <c r="CS148" s="105"/>
      <c r="CT148" s="105"/>
      <c r="CU148" s="105"/>
    </row>
    <row r="149" spans="1:99" s="106" customFormat="1" x14ac:dyDescent="0.5">
      <c r="A149" s="215"/>
      <c r="B149" s="214"/>
      <c r="C149" s="44"/>
      <c r="D149" s="136"/>
      <c r="E149" s="44"/>
      <c r="F149" s="44"/>
      <c r="G149" s="44"/>
      <c r="H149" s="44"/>
      <c r="I149" s="137" t="s">
        <v>20</v>
      </c>
      <c r="J149" s="44"/>
      <c r="K149" s="54" t="s">
        <v>170</v>
      </c>
      <c r="L149" s="44" t="s">
        <v>44</v>
      </c>
      <c r="M149" s="100"/>
      <c r="N149" s="100"/>
      <c r="O149" s="100"/>
      <c r="P149" s="100"/>
      <c r="Q149" s="101">
        <v>4.4690000000000003</v>
      </c>
      <c r="R149" s="100"/>
      <c r="S149" s="100"/>
      <c r="T149" s="100">
        <f t="shared" si="11"/>
        <v>4.4690000000000003</v>
      </c>
      <c r="U149" s="121"/>
      <c r="V149" s="102"/>
      <c r="W149" s="102"/>
      <c r="X149" s="102"/>
      <c r="Y149" s="102"/>
      <c r="Z149" s="102"/>
      <c r="AA149" s="103"/>
      <c r="AB149" s="103"/>
      <c r="AC149" s="103"/>
      <c r="AD149" s="104"/>
      <c r="AE149" s="104"/>
      <c r="AF149" s="104"/>
      <c r="AG149" s="105"/>
      <c r="AH149" s="105"/>
      <c r="AI149" s="105"/>
      <c r="AJ149" s="105"/>
      <c r="AK149" s="105"/>
      <c r="AL149" s="105"/>
      <c r="AM149" s="105"/>
      <c r="AN149" s="105"/>
      <c r="AO149" s="105"/>
      <c r="AP149" s="105"/>
      <c r="AQ149" s="105"/>
      <c r="AR149" s="105"/>
      <c r="AS149" s="105"/>
      <c r="AT149" s="105"/>
      <c r="AU149" s="105"/>
      <c r="AV149" s="105"/>
      <c r="AW149" s="105"/>
      <c r="AX149" s="105"/>
      <c r="AY149" s="105"/>
      <c r="AZ149" s="105"/>
      <c r="BA149" s="105"/>
      <c r="BB149" s="105"/>
      <c r="BC149" s="105"/>
      <c r="BD149" s="105"/>
      <c r="BE149" s="105"/>
      <c r="BF149" s="105"/>
      <c r="BG149" s="105"/>
      <c r="BH149" s="105"/>
      <c r="BI149" s="105"/>
      <c r="BJ149" s="105"/>
      <c r="BK149" s="105"/>
      <c r="BL149" s="105"/>
      <c r="BM149" s="105"/>
      <c r="BN149" s="105"/>
      <c r="BO149" s="105"/>
      <c r="BP149" s="105"/>
      <c r="BQ149" s="105"/>
      <c r="BR149" s="105"/>
      <c r="BS149" s="105"/>
      <c r="BT149" s="105"/>
      <c r="BU149" s="105"/>
      <c r="BV149" s="105"/>
      <c r="BW149" s="105"/>
      <c r="BX149" s="105"/>
      <c r="BY149" s="105"/>
      <c r="BZ149" s="105"/>
      <c r="CA149" s="105"/>
      <c r="CB149" s="105"/>
      <c r="CC149" s="105"/>
      <c r="CD149" s="105"/>
      <c r="CE149" s="105"/>
      <c r="CF149" s="105"/>
      <c r="CG149" s="105"/>
      <c r="CH149" s="105"/>
      <c r="CI149" s="105"/>
      <c r="CJ149" s="105"/>
      <c r="CK149" s="105"/>
      <c r="CL149" s="105"/>
      <c r="CM149" s="105"/>
      <c r="CN149" s="105"/>
      <c r="CO149" s="105"/>
      <c r="CP149" s="105"/>
      <c r="CQ149" s="105"/>
      <c r="CR149" s="105"/>
      <c r="CS149" s="105"/>
      <c r="CT149" s="105"/>
      <c r="CU149" s="105"/>
    </row>
    <row r="150" spans="1:99" s="106" customFormat="1" ht="105.75" x14ac:dyDescent="0.5">
      <c r="A150" s="215"/>
      <c r="B150" s="214"/>
      <c r="C150" s="44"/>
      <c r="D150" s="136"/>
      <c r="E150" s="44"/>
      <c r="F150" s="44"/>
      <c r="G150" s="44"/>
      <c r="H150" s="44"/>
      <c r="I150" s="137"/>
      <c r="J150" s="44"/>
      <c r="K150" s="54" t="s">
        <v>166</v>
      </c>
      <c r="L150" s="44" t="s">
        <v>194</v>
      </c>
      <c r="M150" s="100"/>
      <c r="N150" s="100"/>
      <c r="O150" s="100"/>
      <c r="P150" s="100"/>
      <c r="Q150" s="101">
        <f>+Q151+Q152</f>
        <v>1620.481</v>
      </c>
      <c r="R150" s="100">
        <v>1585.011</v>
      </c>
      <c r="S150" s="100"/>
      <c r="T150" s="100">
        <f t="shared" si="11"/>
        <v>3205.4920000000002</v>
      </c>
      <c r="U150" s="121"/>
      <c r="V150" s="102"/>
      <c r="W150" s="102"/>
      <c r="X150" s="102"/>
      <c r="Y150" s="102"/>
      <c r="Z150" s="102"/>
      <c r="AA150" s="103"/>
      <c r="AB150" s="103"/>
      <c r="AC150" s="103"/>
      <c r="AD150" s="104"/>
      <c r="AE150" s="104"/>
      <c r="AF150" s="104"/>
      <c r="AG150" s="105"/>
      <c r="AH150" s="105"/>
      <c r="AI150" s="105"/>
      <c r="AJ150" s="105"/>
      <c r="AK150" s="105"/>
      <c r="AL150" s="105"/>
      <c r="AM150" s="105"/>
      <c r="AN150" s="105"/>
      <c r="AO150" s="105"/>
      <c r="AP150" s="105"/>
      <c r="AQ150" s="105"/>
      <c r="AR150" s="105"/>
      <c r="AS150" s="105"/>
      <c r="AT150" s="105"/>
      <c r="AU150" s="105"/>
      <c r="AV150" s="105"/>
      <c r="AW150" s="105"/>
      <c r="AX150" s="105"/>
      <c r="AY150" s="105"/>
      <c r="AZ150" s="105"/>
      <c r="BA150" s="105"/>
      <c r="BB150" s="105"/>
      <c r="BC150" s="105"/>
      <c r="BD150" s="105"/>
      <c r="BE150" s="105"/>
      <c r="BF150" s="105"/>
      <c r="BG150" s="105"/>
      <c r="BH150" s="105"/>
      <c r="BI150" s="105"/>
      <c r="BJ150" s="105"/>
      <c r="BK150" s="105"/>
      <c r="BL150" s="105"/>
      <c r="BM150" s="105"/>
      <c r="BN150" s="105"/>
      <c r="BO150" s="105"/>
      <c r="BP150" s="105"/>
      <c r="BQ150" s="105"/>
      <c r="BR150" s="105"/>
      <c r="BS150" s="105"/>
      <c r="BT150" s="105"/>
      <c r="BU150" s="105"/>
      <c r="BV150" s="105"/>
      <c r="BW150" s="105"/>
      <c r="BX150" s="105"/>
      <c r="BY150" s="105"/>
      <c r="BZ150" s="105"/>
      <c r="CA150" s="105"/>
      <c r="CB150" s="105"/>
      <c r="CC150" s="105"/>
      <c r="CD150" s="105"/>
      <c r="CE150" s="105"/>
      <c r="CF150" s="105"/>
      <c r="CG150" s="105"/>
      <c r="CH150" s="105"/>
      <c r="CI150" s="105"/>
      <c r="CJ150" s="105"/>
      <c r="CK150" s="105"/>
      <c r="CL150" s="105"/>
      <c r="CM150" s="105"/>
      <c r="CN150" s="105"/>
      <c r="CO150" s="105"/>
      <c r="CP150" s="105"/>
      <c r="CQ150" s="105"/>
      <c r="CR150" s="105"/>
      <c r="CS150" s="105"/>
      <c r="CT150" s="105"/>
      <c r="CU150" s="105"/>
    </row>
    <row r="151" spans="1:99" s="106" customFormat="1" ht="70.5" x14ac:dyDescent="0.5">
      <c r="A151" s="215"/>
      <c r="B151" s="214"/>
      <c r="C151" s="44"/>
      <c r="D151" s="136"/>
      <c r="E151" s="44"/>
      <c r="F151" s="44"/>
      <c r="G151" s="44"/>
      <c r="H151" s="44"/>
      <c r="I151" s="137" t="s">
        <v>27</v>
      </c>
      <c r="J151" s="44"/>
      <c r="K151" s="138" t="s">
        <v>28</v>
      </c>
      <c r="L151" s="139" t="s">
        <v>29</v>
      </c>
      <c r="M151" s="140"/>
      <c r="N151" s="140"/>
      <c r="O151" s="140"/>
      <c r="P151" s="140"/>
      <c r="Q151" s="141">
        <v>1583.0740000000001</v>
      </c>
      <c r="R151" s="140">
        <v>1585.011</v>
      </c>
      <c r="S151" s="140"/>
      <c r="T151" s="100">
        <f t="shared" si="11"/>
        <v>3168.085</v>
      </c>
      <c r="U151" s="142"/>
      <c r="V151" s="102"/>
      <c r="W151" s="102"/>
      <c r="X151" s="102"/>
      <c r="Y151" s="102"/>
      <c r="Z151" s="102"/>
      <c r="AA151" s="103"/>
      <c r="AB151" s="103"/>
      <c r="AC151" s="103"/>
      <c r="AD151" s="104"/>
      <c r="AE151" s="104"/>
      <c r="AF151" s="104"/>
      <c r="AG151" s="105"/>
      <c r="AH151" s="105"/>
      <c r="AI151" s="105"/>
      <c r="AJ151" s="105"/>
      <c r="AK151" s="105"/>
      <c r="AL151" s="105"/>
      <c r="AM151" s="105"/>
      <c r="AN151" s="105"/>
      <c r="AO151" s="105"/>
      <c r="AP151" s="105"/>
      <c r="AQ151" s="105"/>
      <c r="AR151" s="105"/>
      <c r="AS151" s="105"/>
      <c r="AT151" s="105"/>
      <c r="AU151" s="105"/>
      <c r="AV151" s="105"/>
      <c r="AW151" s="105"/>
      <c r="AX151" s="105"/>
      <c r="AY151" s="105"/>
      <c r="AZ151" s="105"/>
      <c r="BA151" s="105"/>
      <c r="BB151" s="105"/>
      <c r="BC151" s="105"/>
      <c r="BD151" s="105"/>
      <c r="BE151" s="105"/>
      <c r="BF151" s="105"/>
      <c r="BG151" s="105"/>
      <c r="BH151" s="105"/>
      <c r="BI151" s="105"/>
      <c r="BJ151" s="105"/>
      <c r="BK151" s="105"/>
      <c r="BL151" s="105"/>
      <c r="BM151" s="105"/>
      <c r="BN151" s="105"/>
      <c r="BO151" s="105"/>
      <c r="BP151" s="105"/>
      <c r="BQ151" s="105"/>
      <c r="BR151" s="105"/>
      <c r="BS151" s="105"/>
      <c r="BT151" s="105"/>
      <c r="BU151" s="105"/>
      <c r="BV151" s="105"/>
      <c r="BW151" s="105"/>
      <c r="BX151" s="105"/>
      <c r="BY151" s="105"/>
      <c r="BZ151" s="105"/>
      <c r="CA151" s="105"/>
      <c r="CB151" s="105"/>
      <c r="CC151" s="105"/>
      <c r="CD151" s="105"/>
      <c r="CE151" s="105"/>
      <c r="CF151" s="105"/>
      <c r="CG151" s="105"/>
      <c r="CH151" s="105"/>
      <c r="CI151" s="105"/>
      <c r="CJ151" s="105"/>
      <c r="CK151" s="105"/>
      <c r="CL151" s="105"/>
      <c r="CM151" s="105"/>
      <c r="CN151" s="105"/>
      <c r="CO151" s="105"/>
      <c r="CP151" s="105"/>
      <c r="CQ151" s="105"/>
      <c r="CR151" s="105"/>
      <c r="CS151" s="105"/>
      <c r="CT151" s="105"/>
      <c r="CU151" s="105"/>
    </row>
    <row r="152" spans="1:99" s="106" customFormat="1" x14ac:dyDescent="0.5">
      <c r="A152" s="215"/>
      <c r="B152" s="214"/>
      <c r="C152" s="44"/>
      <c r="D152" s="136"/>
      <c r="E152" s="44"/>
      <c r="F152" s="44"/>
      <c r="G152" s="44"/>
      <c r="H152" s="44"/>
      <c r="I152" s="137" t="s">
        <v>20</v>
      </c>
      <c r="J152" s="44"/>
      <c r="K152" s="138" t="s">
        <v>30</v>
      </c>
      <c r="L152" s="139" t="s">
        <v>31</v>
      </c>
      <c r="M152" s="140"/>
      <c r="N152" s="140"/>
      <c r="O152" s="140"/>
      <c r="P152" s="140"/>
      <c r="Q152" s="141">
        <v>37.406999999999996</v>
      </c>
      <c r="R152" s="140"/>
      <c r="S152" s="140"/>
      <c r="T152" s="100">
        <f t="shared" si="11"/>
        <v>37.406999999999996</v>
      </c>
      <c r="U152" s="142"/>
      <c r="V152" s="102"/>
      <c r="W152" s="102"/>
      <c r="X152" s="102"/>
      <c r="Y152" s="102"/>
      <c r="Z152" s="102"/>
      <c r="AA152" s="103"/>
      <c r="AB152" s="103"/>
      <c r="AC152" s="103"/>
      <c r="AD152" s="104"/>
      <c r="AE152" s="104"/>
      <c r="AF152" s="104"/>
      <c r="AG152" s="105"/>
      <c r="AH152" s="105"/>
      <c r="AI152" s="105"/>
      <c r="AJ152" s="105"/>
      <c r="AK152" s="105"/>
      <c r="AL152" s="105"/>
      <c r="AM152" s="105"/>
      <c r="AN152" s="105"/>
      <c r="AO152" s="105"/>
      <c r="AP152" s="105"/>
      <c r="AQ152" s="105"/>
      <c r="AR152" s="105"/>
      <c r="AS152" s="105"/>
      <c r="AT152" s="105"/>
      <c r="AU152" s="105"/>
      <c r="AV152" s="105"/>
      <c r="AW152" s="105"/>
      <c r="AX152" s="105"/>
      <c r="AY152" s="105"/>
      <c r="AZ152" s="105"/>
      <c r="BA152" s="105"/>
      <c r="BB152" s="105"/>
      <c r="BC152" s="105"/>
      <c r="BD152" s="105"/>
      <c r="BE152" s="105"/>
      <c r="BF152" s="105"/>
      <c r="BG152" s="105"/>
      <c r="BH152" s="105"/>
      <c r="BI152" s="105"/>
      <c r="BJ152" s="105"/>
      <c r="BK152" s="105"/>
      <c r="BL152" s="105"/>
      <c r="BM152" s="105"/>
      <c r="BN152" s="105"/>
      <c r="BO152" s="105"/>
      <c r="BP152" s="105"/>
      <c r="BQ152" s="105"/>
      <c r="BR152" s="105"/>
      <c r="BS152" s="105"/>
      <c r="BT152" s="105"/>
      <c r="BU152" s="105"/>
      <c r="BV152" s="105"/>
      <c r="BW152" s="105"/>
      <c r="BX152" s="105"/>
      <c r="BY152" s="105"/>
      <c r="BZ152" s="105"/>
      <c r="CA152" s="105"/>
      <c r="CB152" s="105"/>
      <c r="CC152" s="105"/>
      <c r="CD152" s="105"/>
      <c r="CE152" s="105"/>
      <c r="CF152" s="105"/>
      <c r="CG152" s="105"/>
      <c r="CH152" s="105"/>
      <c r="CI152" s="105"/>
      <c r="CJ152" s="105"/>
      <c r="CK152" s="105"/>
      <c r="CL152" s="105"/>
      <c r="CM152" s="105"/>
      <c r="CN152" s="105"/>
      <c r="CO152" s="105"/>
      <c r="CP152" s="105"/>
      <c r="CQ152" s="105"/>
      <c r="CR152" s="105"/>
      <c r="CS152" s="105"/>
      <c r="CT152" s="105"/>
      <c r="CU152" s="105"/>
    </row>
    <row r="153" spans="1:99" s="106" customFormat="1" ht="105.75" x14ac:dyDescent="0.5">
      <c r="A153" s="215"/>
      <c r="B153" s="214"/>
      <c r="C153" s="44"/>
      <c r="D153" s="136"/>
      <c r="E153" s="44"/>
      <c r="F153" s="44"/>
      <c r="G153" s="44"/>
      <c r="H153" s="44"/>
      <c r="I153" s="137" t="s">
        <v>20</v>
      </c>
      <c r="J153" s="44"/>
      <c r="K153" s="54" t="s">
        <v>167</v>
      </c>
      <c r="L153" s="44" t="s">
        <v>189</v>
      </c>
      <c r="M153" s="100"/>
      <c r="N153" s="100"/>
      <c r="O153" s="100"/>
      <c r="P153" s="100"/>
      <c r="Q153" s="101">
        <v>231.42</v>
      </c>
      <c r="R153" s="100">
        <v>294.83999999999997</v>
      </c>
      <c r="S153" s="100"/>
      <c r="T153" s="100">
        <f t="shared" si="11"/>
        <v>526.26</v>
      </c>
      <c r="U153" s="121"/>
      <c r="V153" s="102"/>
      <c r="W153" s="102"/>
      <c r="X153" s="102"/>
      <c r="Y153" s="102"/>
      <c r="Z153" s="102"/>
      <c r="AA153" s="103"/>
      <c r="AB153" s="103"/>
      <c r="AC153" s="103"/>
      <c r="AD153" s="104"/>
      <c r="AE153" s="104"/>
      <c r="AF153" s="104"/>
      <c r="AG153" s="105"/>
      <c r="AH153" s="105"/>
      <c r="AI153" s="105"/>
      <c r="AJ153" s="105"/>
      <c r="AK153" s="105"/>
      <c r="AL153" s="105"/>
      <c r="AM153" s="105"/>
      <c r="AN153" s="105"/>
      <c r="AO153" s="105"/>
      <c r="AP153" s="105"/>
      <c r="AQ153" s="105"/>
      <c r="AR153" s="105"/>
      <c r="AS153" s="105"/>
      <c r="AT153" s="105"/>
      <c r="AU153" s="105"/>
      <c r="AV153" s="105"/>
      <c r="AW153" s="105"/>
      <c r="AX153" s="105"/>
      <c r="AY153" s="105"/>
      <c r="AZ153" s="105"/>
      <c r="BA153" s="105"/>
      <c r="BB153" s="105"/>
      <c r="BC153" s="105"/>
      <c r="BD153" s="105"/>
      <c r="BE153" s="105"/>
      <c r="BF153" s="105"/>
      <c r="BG153" s="105"/>
      <c r="BH153" s="105"/>
      <c r="BI153" s="105"/>
      <c r="BJ153" s="105"/>
      <c r="BK153" s="105"/>
      <c r="BL153" s="105"/>
      <c r="BM153" s="105"/>
      <c r="BN153" s="105"/>
      <c r="BO153" s="105"/>
      <c r="BP153" s="105"/>
      <c r="BQ153" s="105"/>
      <c r="BR153" s="105"/>
      <c r="BS153" s="105"/>
      <c r="BT153" s="105"/>
      <c r="BU153" s="105"/>
      <c r="BV153" s="105"/>
      <c r="BW153" s="105"/>
      <c r="BX153" s="105"/>
      <c r="BY153" s="105"/>
      <c r="BZ153" s="105"/>
      <c r="CA153" s="105"/>
      <c r="CB153" s="105"/>
      <c r="CC153" s="105"/>
      <c r="CD153" s="105"/>
      <c r="CE153" s="105"/>
      <c r="CF153" s="105"/>
      <c r="CG153" s="105"/>
      <c r="CH153" s="105"/>
      <c r="CI153" s="105"/>
      <c r="CJ153" s="105"/>
      <c r="CK153" s="105"/>
      <c r="CL153" s="105"/>
      <c r="CM153" s="105"/>
      <c r="CN153" s="105"/>
      <c r="CO153" s="105"/>
      <c r="CP153" s="105"/>
      <c r="CQ153" s="105"/>
      <c r="CR153" s="105"/>
      <c r="CS153" s="105"/>
      <c r="CT153" s="105"/>
      <c r="CU153" s="105"/>
    </row>
    <row r="154" spans="1:99" s="106" customFormat="1" ht="105.75" x14ac:dyDescent="0.5">
      <c r="A154" s="215"/>
      <c r="B154" s="214"/>
      <c r="C154" s="44"/>
      <c r="D154" s="136"/>
      <c r="E154" s="44"/>
      <c r="F154" s="44"/>
      <c r="G154" s="44"/>
      <c r="H154" s="44"/>
      <c r="I154" s="137" t="s">
        <v>27</v>
      </c>
      <c r="J154" s="44"/>
      <c r="K154" s="54" t="s">
        <v>168</v>
      </c>
      <c r="L154" s="44" t="s">
        <v>190</v>
      </c>
      <c r="M154" s="100"/>
      <c r="N154" s="100"/>
      <c r="O154" s="100"/>
      <c r="P154" s="100"/>
      <c r="Q154" s="101">
        <v>1365</v>
      </c>
      <c r="R154" s="100"/>
      <c r="S154" s="100"/>
      <c r="T154" s="100">
        <f t="shared" si="11"/>
        <v>1365</v>
      </c>
      <c r="U154" s="121"/>
      <c r="V154" s="102"/>
      <c r="W154" s="102"/>
      <c r="X154" s="102"/>
      <c r="Y154" s="102"/>
      <c r="Z154" s="102"/>
      <c r="AA154" s="103"/>
      <c r="AB154" s="103"/>
      <c r="AC154" s="103"/>
      <c r="AD154" s="104"/>
      <c r="AE154" s="104"/>
      <c r="AF154" s="104"/>
      <c r="AG154" s="105"/>
      <c r="AH154" s="105"/>
      <c r="AI154" s="105"/>
      <c r="AJ154" s="105"/>
      <c r="AK154" s="105"/>
      <c r="AL154" s="105"/>
      <c r="AM154" s="105"/>
      <c r="AN154" s="105"/>
      <c r="AO154" s="105"/>
      <c r="AP154" s="105"/>
      <c r="AQ154" s="105"/>
      <c r="AR154" s="105"/>
      <c r="AS154" s="105"/>
      <c r="AT154" s="105"/>
      <c r="AU154" s="105"/>
      <c r="AV154" s="105"/>
      <c r="AW154" s="105"/>
      <c r="AX154" s="105"/>
      <c r="AY154" s="105"/>
      <c r="AZ154" s="105"/>
      <c r="BA154" s="105"/>
      <c r="BB154" s="105"/>
      <c r="BC154" s="105"/>
      <c r="BD154" s="105"/>
      <c r="BE154" s="105"/>
      <c r="BF154" s="105"/>
      <c r="BG154" s="105"/>
      <c r="BH154" s="105"/>
      <c r="BI154" s="105"/>
      <c r="BJ154" s="105"/>
      <c r="BK154" s="105"/>
      <c r="BL154" s="105"/>
      <c r="BM154" s="105"/>
      <c r="BN154" s="105"/>
      <c r="BO154" s="105"/>
      <c r="BP154" s="105"/>
      <c r="BQ154" s="105"/>
      <c r="BR154" s="105"/>
      <c r="BS154" s="105"/>
      <c r="BT154" s="105"/>
      <c r="BU154" s="105"/>
      <c r="BV154" s="105"/>
      <c r="BW154" s="105"/>
      <c r="BX154" s="105"/>
      <c r="BY154" s="105"/>
      <c r="BZ154" s="105"/>
      <c r="CA154" s="105"/>
      <c r="CB154" s="105"/>
      <c r="CC154" s="105"/>
      <c r="CD154" s="105"/>
      <c r="CE154" s="105"/>
      <c r="CF154" s="105"/>
      <c r="CG154" s="105"/>
      <c r="CH154" s="105"/>
      <c r="CI154" s="105"/>
      <c r="CJ154" s="105"/>
      <c r="CK154" s="105"/>
      <c r="CL154" s="105"/>
      <c r="CM154" s="105"/>
      <c r="CN154" s="105"/>
      <c r="CO154" s="105"/>
      <c r="CP154" s="105"/>
      <c r="CQ154" s="105"/>
      <c r="CR154" s="105"/>
      <c r="CS154" s="105"/>
      <c r="CT154" s="105"/>
      <c r="CU154" s="105"/>
    </row>
    <row r="155" spans="1:99" s="106" customFormat="1" ht="141" x14ac:dyDescent="0.5">
      <c r="A155" s="215"/>
      <c r="B155" s="214"/>
      <c r="C155" s="44"/>
      <c r="D155" s="136"/>
      <c r="E155" s="44"/>
      <c r="F155" s="44"/>
      <c r="G155" s="44"/>
      <c r="H155" s="44"/>
      <c r="I155" s="137" t="s">
        <v>20</v>
      </c>
      <c r="J155" s="44"/>
      <c r="K155" s="54" t="s">
        <v>169</v>
      </c>
      <c r="L155" s="44" t="s">
        <v>195</v>
      </c>
      <c r="M155" s="100"/>
      <c r="N155" s="100"/>
      <c r="O155" s="100"/>
      <c r="P155" s="100"/>
      <c r="Q155" s="101">
        <v>31.291</v>
      </c>
      <c r="R155" s="100">
        <v>23.12</v>
      </c>
      <c r="S155" s="100"/>
      <c r="T155" s="100">
        <f t="shared" si="11"/>
        <v>54.411000000000001</v>
      </c>
      <c r="U155" s="121"/>
      <c r="V155" s="102"/>
      <c r="W155" s="102"/>
      <c r="X155" s="102"/>
      <c r="Y155" s="102"/>
      <c r="Z155" s="102"/>
      <c r="AA155" s="103"/>
      <c r="AB155" s="103"/>
      <c r="AC155" s="103"/>
      <c r="AD155" s="104"/>
      <c r="AE155" s="104"/>
      <c r="AF155" s="104"/>
      <c r="AG155" s="105"/>
      <c r="AH155" s="105"/>
      <c r="AI155" s="105"/>
      <c r="AJ155" s="105"/>
      <c r="AK155" s="105"/>
      <c r="AL155" s="105"/>
      <c r="AM155" s="105"/>
      <c r="AN155" s="105"/>
      <c r="AO155" s="105"/>
      <c r="AP155" s="105"/>
      <c r="AQ155" s="105"/>
      <c r="AR155" s="105"/>
      <c r="AS155" s="105"/>
      <c r="AT155" s="105"/>
      <c r="AU155" s="105"/>
      <c r="AV155" s="105"/>
      <c r="AW155" s="105"/>
      <c r="AX155" s="105"/>
      <c r="AY155" s="105"/>
      <c r="AZ155" s="105"/>
      <c r="BA155" s="105"/>
      <c r="BB155" s="105"/>
      <c r="BC155" s="105"/>
      <c r="BD155" s="105"/>
      <c r="BE155" s="105"/>
      <c r="BF155" s="105"/>
      <c r="BG155" s="105"/>
      <c r="BH155" s="105"/>
      <c r="BI155" s="105"/>
      <c r="BJ155" s="105"/>
      <c r="BK155" s="105"/>
      <c r="BL155" s="105"/>
      <c r="BM155" s="105"/>
      <c r="BN155" s="105"/>
      <c r="BO155" s="105"/>
      <c r="BP155" s="105"/>
      <c r="BQ155" s="105"/>
      <c r="BR155" s="105"/>
      <c r="BS155" s="105"/>
      <c r="BT155" s="105"/>
      <c r="BU155" s="105"/>
      <c r="BV155" s="105"/>
      <c r="BW155" s="105"/>
      <c r="BX155" s="105"/>
      <c r="BY155" s="105"/>
      <c r="BZ155" s="105"/>
      <c r="CA155" s="105"/>
      <c r="CB155" s="105"/>
      <c r="CC155" s="105"/>
      <c r="CD155" s="105"/>
      <c r="CE155" s="105"/>
      <c r="CF155" s="105"/>
      <c r="CG155" s="105"/>
      <c r="CH155" s="105"/>
      <c r="CI155" s="105"/>
      <c r="CJ155" s="105"/>
      <c r="CK155" s="105"/>
      <c r="CL155" s="105"/>
      <c r="CM155" s="105"/>
      <c r="CN155" s="105"/>
      <c r="CO155" s="105"/>
      <c r="CP155" s="105"/>
      <c r="CQ155" s="105"/>
      <c r="CR155" s="105"/>
      <c r="CS155" s="105"/>
      <c r="CT155" s="105"/>
      <c r="CU155" s="105"/>
    </row>
    <row r="156" spans="1:99" s="73" customFormat="1" ht="48" customHeight="1" x14ac:dyDescent="0.5">
      <c r="A156" s="206" t="s">
        <v>21</v>
      </c>
      <c r="B156" s="206"/>
      <c r="C156" s="206"/>
      <c r="D156" s="206"/>
      <c r="E156" s="206"/>
      <c r="F156" s="206"/>
      <c r="G156" s="206"/>
      <c r="H156" s="206"/>
      <c r="I156" s="206"/>
      <c r="J156" s="206"/>
      <c r="K156" s="206"/>
      <c r="L156" s="206"/>
      <c r="M156" s="206"/>
      <c r="N156" s="206"/>
      <c r="O156" s="206"/>
      <c r="P156" s="206"/>
      <c r="Q156" s="206"/>
      <c r="R156" s="206"/>
      <c r="S156" s="206"/>
      <c r="T156" s="206"/>
      <c r="U156" s="206"/>
      <c r="V156" s="68"/>
      <c r="W156" s="69"/>
      <c r="X156" s="69"/>
      <c r="Y156" s="69"/>
      <c r="Z156" s="69"/>
      <c r="AA156" s="70"/>
      <c r="AB156" s="70"/>
      <c r="AC156" s="70"/>
      <c r="AD156" s="71"/>
      <c r="AE156" s="71"/>
      <c r="AF156" s="71"/>
      <c r="AG156" s="72"/>
      <c r="AH156" s="72"/>
      <c r="AI156" s="72"/>
      <c r="AJ156" s="72"/>
      <c r="AK156" s="72"/>
      <c r="AL156" s="72"/>
      <c r="AM156" s="72"/>
      <c r="AN156" s="72"/>
      <c r="AO156" s="72"/>
      <c r="AP156" s="72"/>
      <c r="AQ156" s="72"/>
      <c r="AR156" s="72"/>
      <c r="AS156" s="72"/>
      <c r="AT156" s="72"/>
      <c r="AU156" s="72"/>
      <c r="AV156" s="72"/>
      <c r="AW156" s="72"/>
      <c r="AX156" s="72"/>
      <c r="AY156" s="72"/>
      <c r="AZ156" s="72"/>
      <c r="BA156" s="72"/>
      <c r="BB156" s="72"/>
      <c r="BC156" s="72"/>
      <c r="BD156" s="72"/>
      <c r="BE156" s="72"/>
      <c r="BF156" s="72"/>
      <c r="BG156" s="72"/>
      <c r="BH156" s="72"/>
      <c r="BI156" s="72"/>
      <c r="BJ156" s="72"/>
      <c r="BK156" s="72"/>
      <c r="BL156" s="72"/>
      <c r="BM156" s="72"/>
      <c r="BN156" s="72"/>
      <c r="BO156" s="72"/>
      <c r="BP156" s="72"/>
      <c r="BQ156" s="72"/>
      <c r="BR156" s="72"/>
      <c r="BS156" s="72"/>
      <c r="BT156" s="72"/>
      <c r="BU156" s="72"/>
      <c r="BV156" s="72"/>
      <c r="BW156" s="72"/>
      <c r="BX156" s="72"/>
      <c r="BY156" s="72"/>
      <c r="BZ156" s="72"/>
      <c r="CA156" s="72"/>
      <c r="CB156" s="72"/>
      <c r="CC156" s="72"/>
      <c r="CD156" s="72"/>
      <c r="CE156" s="72"/>
      <c r="CF156" s="72"/>
      <c r="CG156" s="72"/>
      <c r="CH156" s="72"/>
      <c r="CI156" s="72"/>
      <c r="CJ156" s="72"/>
      <c r="CK156" s="72"/>
      <c r="CL156" s="72"/>
      <c r="CM156" s="72"/>
      <c r="CN156" s="72"/>
      <c r="CO156" s="72"/>
      <c r="CP156" s="72"/>
      <c r="CQ156" s="72"/>
      <c r="CR156" s="72"/>
      <c r="CS156" s="72"/>
      <c r="CT156" s="72"/>
      <c r="CU156" s="72"/>
    </row>
    <row r="157" spans="1:99" ht="138" x14ac:dyDescent="0.5">
      <c r="A157" s="5">
        <v>12</v>
      </c>
      <c r="B157" s="5" t="s">
        <v>174</v>
      </c>
      <c r="C157" s="5"/>
      <c r="D157" s="5"/>
      <c r="E157" s="5" t="s">
        <v>198</v>
      </c>
      <c r="F157" s="3" t="s">
        <v>89</v>
      </c>
      <c r="G157" s="3" t="s">
        <v>175</v>
      </c>
      <c r="H157" s="3" t="s">
        <v>132</v>
      </c>
      <c r="I157" s="5"/>
      <c r="J157" s="5"/>
      <c r="K157" s="5"/>
      <c r="L157" s="5" t="s">
        <v>25</v>
      </c>
      <c r="M157" s="5"/>
      <c r="N157" s="5"/>
      <c r="O157" s="5"/>
      <c r="P157" s="5">
        <f>SUM(P158:P162)</f>
        <v>0</v>
      </c>
      <c r="Q157" s="5">
        <f>SUM(Q158:Q162)</f>
        <v>2203.1789999999996</v>
      </c>
      <c r="R157" s="5">
        <f>SUM(R158:R162)</f>
        <v>2797.4809999999998</v>
      </c>
      <c r="S157" s="5"/>
      <c r="T157" s="147">
        <f>SUM(T158:T162)</f>
        <v>5000.6599999999989</v>
      </c>
      <c r="U157" s="5"/>
      <c r="V157" s="145"/>
      <c r="W157" s="145"/>
    </row>
    <row r="158" spans="1:99" ht="70.5" x14ac:dyDescent="0.5">
      <c r="A158" s="120"/>
      <c r="B158" s="143"/>
      <c r="C158" s="44"/>
      <c r="D158" s="44"/>
      <c r="E158" s="143"/>
      <c r="F158" s="44"/>
      <c r="G158" s="44"/>
      <c r="H158" s="44"/>
      <c r="I158" s="62" t="s">
        <v>20</v>
      </c>
      <c r="J158" s="1"/>
      <c r="K158" s="54" t="s">
        <v>26</v>
      </c>
      <c r="L158" s="146" t="s">
        <v>74</v>
      </c>
      <c r="M158" s="144"/>
      <c r="N158" s="100"/>
      <c r="O158" s="100"/>
      <c r="P158" s="100"/>
      <c r="Q158" s="100">
        <v>357.88</v>
      </c>
      <c r="R158" s="100">
        <v>459.06799999999998</v>
      </c>
      <c r="S158" s="100"/>
      <c r="T158" s="100">
        <f>SUM(N158:S158)</f>
        <v>816.94799999999998</v>
      </c>
      <c r="U158" s="143"/>
      <c r="V158" s="145"/>
      <c r="W158" s="145"/>
    </row>
    <row r="159" spans="1:99" ht="70.5" x14ac:dyDescent="0.5">
      <c r="A159" s="120"/>
      <c r="B159" s="143"/>
      <c r="C159" s="44"/>
      <c r="D159" s="44"/>
      <c r="E159" s="143"/>
      <c r="F159" s="44"/>
      <c r="G159" s="44"/>
      <c r="H159" s="44"/>
      <c r="I159" s="62" t="s">
        <v>20</v>
      </c>
      <c r="J159" s="1"/>
      <c r="K159" s="54" t="s">
        <v>32</v>
      </c>
      <c r="L159" s="146" t="s">
        <v>75</v>
      </c>
      <c r="M159" s="144"/>
      <c r="N159" s="100"/>
      <c r="O159" s="100"/>
      <c r="P159" s="100"/>
      <c r="Q159" s="100">
        <v>11.709</v>
      </c>
      <c r="R159" s="100">
        <v>21</v>
      </c>
      <c r="S159" s="100"/>
      <c r="T159" s="100">
        <f>SUM(N159:S159)</f>
        <v>32.709000000000003</v>
      </c>
      <c r="U159" s="143"/>
      <c r="V159" s="145"/>
      <c r="W159" s="145"/>
    </row>
    <row r="160" spans="1:99" ht="70.5" x14ac:dyDescent="0.5">
      <c r="A160" s="120"/>
      <c r="B160" s="143"/>
      <c r="C160" s="44"/>
      <c r="D160" s="44"/>
      <c r="E160" s="143"/>
      <c r="F160" s="44"/>
      <c r="G160" s="44"/>
      <c r="H160" s="44"/>
      <c r="I160" s="62" t="s">
        <v>20</v>
      </c>
      <c r="J160" s="1"/>
      <c r="K160" s="54" t="s">
        <v>153</v>
      </c>
      <c r="L160" s="146" t="s">
        <v>191</v>
      </c>
      <c r="M160" s="144"/>
      <c r="N160" s="100"/>
      <c r="O160" s="100"/>
      <c r="P160" s="100"/>
      <c r="Q160" s="100">
        <v>15.377000000000001</v>
      </c>
      <c r="R160" s="100">
        <v>30.603000000000002</v>
      </c>
      <c r="S160" s="100"/>
      <c r="T160" s="100">
        <f>SUM(N160:S160)</f>
        <v>45.980000000000004</v>
      </c>
      <c r="U160" s="143"/>
      <c r="V160" s="145"/>
      <c r="W160" s="145"/>
    </row>
    <row r="161" spans="1:99" ht="70.5" x14ac:dyDescent="0.5">
      <c r="A161" s="120"/>
      <c r="B161" s="143"/>
      <c r="C161" s="44"/>
      <c r="D161" s="44"/>
      <c r="E161" s="143"/>
      <c r="F161" s="44"/>
      <c r="G161" s="44"/>
      <c r="H161" s="44"/>
      <c r="I161" s="62" t="s">
        <v>20</v>
      </c>
      <c r="J161" s="1"/>
      <c r="K161" s="54" t="s">
        <v>76</v>
      </c>
      <c r="L161" s="146" t="s">
        <v>77</v>
      </c>
      <c r="M161" s="144"/>
      <c r="N161" s="100"/>
      <c r="O161" s="100"/>
      <c r="P161" s="100"/>
      <c r="Q161" s="100">
        <v>1811.08</v>
      </c>
      <c r="R161" s="100">
        <v>2286.81</v>
      </c>
      <c r="S161" s="100"/>
      <c r="T161" s="100">
        <f>SUM(N161:S161)</f>
        <v>4097.8899999999994</v>
      </c>
      <c r="U161" s="143"/>
      <c r="V161" s="145"/>
      <c r="W161" s="145"/>
    </row>
    <row r="162" spans="1:99" x14ac:dyDescent="0.5">
      <c r="A162" s="120"/>
      <c r="B162" s="143"/>
      <c r="C162" s="44"/>
      <c r="D162" s="44"/>
      <c r="E162" s="143"/>
      <c r="F162" s="44"/>
      <c r="G162" s="44"/>
      <c r="H162" s="44"/>
      <c r="I162" s="62" t="s">
        <v>20</v>
      </c>
      <c r="J162" s="1"/>
      <c r="K162" s="54" t="s">
        <v>78</v>
      </c>
      <c r="L162" s="146" t="s">
        <v>44</v>
      </c>
      <c r="M162" s="144"/>
      <c r="N162" s="100"/>
      <c r="O162" s="100"/>
      <c r="P162" s="100"/>
      <c r="Q162" s="100">
        <v>7.133</v>
      </c>
      <c r="R162" s="100"/>
      <c r="S162" s="100"/>
      <c r="T162" s="100">
        <f>SUM(N162:S162)</f>
        <v>7.133</v>
      </c>
      <c r="U162" s="143"/>
      <c r="V162" s="145"/>
      <c r="W162" s="145"/>
    </row>
    <row r="163" spans="1:99" ht="48" customHeight="1" x14ac:dyDescent="0.5">
      <c r="A163" s="206" t="s">
        <v>213</v>
      </c>
      <c r="B163" s="206"/>
      <c r="C163" s="206"/>
      <c r="D163" s="206"/>
      <c r="E163" s="206"/>
      <c r="F163" s="206"/>
      <c r="G163" s="206"/>
      <c r="H163" s="206"/>
      <c r="I163" s="206"/>
      <c r="J163" s="206"/>
      <c r="K163" s="206"/>
      <c r="L163" s="206"/>
      <c r="M163" s="206"/>
      <c r="N163" s="206"/>
      <c r="O163" s="206"/>
      <c r="P163" s="206"/>
      <c r="Q163" s="206"/>
      <c r="R163" s="206"/>
      <c r="S163" s="206"/>
      <c r="T163" s="206"/>
      <c r="U163" s="206"/>
    </row>
    <row r="164" spans="1:99" s="24" customFormat="1" ht="138" x14ac:dyDescent="0.45">
      <c r="A164" s="5">
        <v>13</v>
      </c>
      <c r="B164" s="148"/>
      <c r="C164" s="5" t="s">
        <v>39</v>
      </c>
      <c r="D164" s="133" t="s">
        <v>17</v>
      </c>
      <c r="E164" s="5" t="s">
        <v>196</v>
      </c>
      <c r="F164" s="5" t="s">
        <v>46</v>
      </c>
      <c r="G164" s="5" t="s">
        <v>41</v>
      </c>
      <c r="H164" s="5" t="s">
        <v>42</v>
      </c>
      <c r="I164" s="4" t="s">
        <v>20</v>
      </c>
      <c r="J164" s="5"/>
      <c r="K164" s="133"/>
      <c r="L164" s="5" t="s">
        <v>11</v>
      </c>
      <c r="M164" s="10"/>
      <c r="N164" s="10"/>
      <c r="O164" s="10"/>
      <c r="P164" s="10">
        <f>+P165+P171</f>
        <v>1338.1680000000001</v>
      </c>
      <c r="Q164" s="10">
        <f>+Q165+Q171</f>
        <v>3349.5089999999996</v>
      </c>
      <c r="R164" s="10">
        <f>+R165+R171</f>
        <v>5330.2860000000001</v>
      </c>
      <c r="S164" s="10"/>
      <c r="T164" s="10">
        <f>+T165+T171</f>
        <v>10017.963</v>
      </c>
      <c r="U164" s="3" t="s">
        <v>18</v>
      </c>
      <c r="V164" s="20"/>
      <c r="W164" s="20"/>
      <c r="X164" s="20"/>
      <c r="Y164" s="20"/>
      <c r="Z164" s="20"/>
      <c r="AA164" s="21"/>
      <c r="AB164" s="21"/>
      <c r="AC164" s="21"/>
      <c r="AD164" s="22"/>
      <c r="AE164" s="22"/>
      <c r="AF164" s="22"/>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row>
    <row r="165" spans="1:99" ht="70.5" x14ac:dyDescent="0.5">
      <c r="A165" s="120" t="s">
        <v>24</v>
      </c>
      <c r="B165" s="143" t="s">
        <v>172</v>
      </c>
      <c r="C165" s="44"/>
      <c r="D165" s="44"/>
      <c r="E165" s="143"/>
      <c r="F165" s="44"/>
      <c r="G165" s="44"/>
      <c r="H165" s="44"/>
      <c r="I165" s="62"/>
      <c r="J165" s="1"/>
      <c r="K165" s="54"/>
      <c r="L165" s="54" t="s">
        <v>25</v>
      </c>
      <c r="M165" s="144"/>
      <c r="N165" s="100"/>
      <c r="O165" s="100"/>
      <c r="P165" s="100">
        <f>SUM(P166:P170)</f>
        <v>1338.1680000000001</v>
      </c>
      <c r="Q165" s="100">
        <f>SUM(Q166:Q170)</f>
        <v>1027.558</v>
      </c>
      <c r="R165" s="100">
        <f>SUM(R166:R170)</f>
        <v>2951.4389999999999</v>
      </c>
      <c r="S165" s="100"/>
      <c r="T165" s="100">
        <f>SUM(T166:T170)</f>
        <v>5317.1649999999991</v>
      </c>
      <c r="U165" s="143"/>
      <c r="V165" s="145"/>
      <c r="W165" s="145"/>
    </row>
    <row r="166" spans="1:99" ht="70.5" x14ac:dyDescent="0.5">
      <c r="A166" s="120"/>
      <c r="B166" s="143"/>
      <c r="C166" s="44"/>
      <c r="D166" s="44"/>
      <c r="E166" s="143"/>
      <c r="F166" s="44"/>
      <c r="G166" s="44"/>
      <c r="H166" s="44"/>
      <c r="I166" s="62"/>
      <c r="J166" s="1"/>
      <c r="K166" s="54" t="s">
        <v>26</v>
      </c>
      <c r="L166" s="146" t="s">
        <v>74</v>
      </c>
      <c r="M166" s="144"/>
      <c r="N166" s="100"/>
      <c r="O166" s="100"/>
      <c r="P166" s="100">
        <v>288.36</v>
      </c>
      <c r="Q166" s="100">
        <v>339.17200000000003</v>
      </c>
      <c r="R166" s="100">
        <v>383.70699999999999</v>
      </c>
      <c r="S166" s="100"/>
      <c r="T166" s="100">
        <f>SUM(N166:S166)</f>
        <v>1011.239</v>
      </c>
      <c r="U166" s="143"/>
      <c r="V166" s="145"/>
      <c r="W166" s="145"/>
    </row>
    <row r="167" spans="1:99" ht="70.5" x14ac:dyDescent="0.5">
      <c r="A167" s="120"/>
      <c r="B167" s="143"/>
      <c r="C167" s="44"/>
      <c r="D167" s="44"/>
      <c r="E167" s="143"/>
      <c r="F167" s="44"/>
      <c r="G167" s="44"/>
      <c r="H167" s="44"/>
      <c r="I167" s="62" t="s">
        <v>20</v>
      </c>
      <c r="J167" s="1"/>
      <c r="K167" s="54" t="s">
        <v>32</v>
      </c>
      <c r="L167" s="146" t="s">
        <v>75</v>
      </c>
      <c r="M167" s="144"/>
      <c r="N167" s="100"/>
      <c r="O167" s="100"/>
      <c r="P167" s="100">
        <v>11.144</v>
      </c>
      <c r="Q167" s="100">
        <v>11.154</v>
      </c>
      <c r="R167" s="100">
        <v>18.675000000000001</v>
      </c>
      <c r="S167" s="100"/>
      <c r="T167" s="100">
        <f>SUM(N167:S167)</f>
        <v>40.972999999999999</v>
      </c>
      <c r="U167" s="143"/>
      <c r="V167" s="145"/>
      <c r="W167" s="145"/>
    </row>
    <row r="168" spans="1:99" ht="70.5" x14ac:dyDescent="0.5">
      <c r="A168" s="120"/>
      <c r="B168" s="143"/>
      <c r="C168" s="44"/>
      <c r="D168" s="44"/>
      <c r="E168" s="143"/>
      <c r="F168" s="44"/>
      <c r="G168" s="44"/>
      <c r="H168" s="44"/>
      <c r="I168" s="62" t="s">
        <v>20</v>
      </c>
      <c r="J168" s="1"/>
      <c r="K168" s="54" t="s">
        <v>153</v>
      </c>
      <c r="L168" s="146" t="s">
        <v>191</v>
      </c>
      <c r="M168" s="144"/>
      <c r="N168" s="100"/>
      <c r="O168" s="100"/>
      <c r="P168" s="100"/>
      <c r="Q168" s="100">
        <v>3.9670000000000001</v>
      </c>
      <c r="R168" s="100">
        <v>16.661999999999999</v>
      </c>
      <c r="S168" s="100"/>
      <c r="T168" s="100">
        <f>SUM(N168:S168)</f>
        <v>20.628999999999998</v>
      </c>
      <c r="U168" s="143"/>
      <c r="V168" s="145"/>
      <c r="W168" s="145"/>
    </row>
    <row r="169" spans="1:99" ht="70.5" x14ac:dyDescent="0.5">
      <c r="A169" s="120"/>
      <c r="B169" s="143"/>
      <c r="C169" s="44"/>
      <c r="D169" s="44"/>
      <c r="E169" s="143"/>
      <c r="F169" s="44"/>
      <c r="G169" s="44"/>
      <c r="H169" s="44"/>
      <c r="I169" s="62" t="s">
        <v>20</v>
      </c>
      <c r="J169" s="1"/>
      <c r="K169" s="54" t="s">
        <v>76</v>
      </c>
      <c r="L169" s="146" t="s">
        <v>77</v>
      </c>
      <c r="M169" s="144"/>
      <c r="N169" s="100"/>
      <c r="O169" s="100"/>
      <c r="P169" s="100">
        <v>1038.664</v>
      </c>
      <c r="Q169" s="100">
        <v>665.27499999999998</v>
      </c>
      <c r="R169" s="100">
        <v>2532.395</v>
      </c>
      <c r="S169" s="100"/>
      <c r="T169" s="100">
        <f>SUM(N169:S169)</f>
        <v>4236.3339999999998</v>
      </c>
      <c r="U169" s="143"/>
      <c r="V169" s="145"/>
      <c r="W169" s="145"/>
    </row>
    <row r="170" spans="1:99" x14ac:dyDescent="0.5">
      <c r="A170" s="120"/>
      <c r="B170" s="143"/>
      <c r="C170" s="44"/>
      <c r="D170" s="44"/>
      <c r="E170" s="143"/>
      <c r="F170" s="44"/>
      <c r="G170" s="44"/>
      <c r="H170" s="44"/>
      <c r="I170" s="62" t="s">
        <v>20</v>
      </c>
      <c r="J170" s="1"/>
      <c r="K170" s="54" t="s">
        <v>78</v>
      </c>
      <c r="L170" s="146" t="s">
        <v>44</v>
      </c>
      <c r="M170" s="144"/>
      <c r="N170" s="100"/>
      <c r="O170" s="100"/>
      <c r="P170" s="100"/>
      <c r="Q170" s="100">
        <v>7.99</v>
      </c>
      <c r="R170" s="100"/>
      <c r="S170" s="100"/>
      <c r="T170" s="100">
        <f>SUM(N170:S170)</f>
        <v>7.99</v>
      </c>
      <c r="U170" s="143"/>
      <c r="V170" s="145"/>
      <c r="W170" s="145"/>
    </row>
    <row r="171" spans="1:99" s="106" customFormat="1" ht="70.5" x14ac:dyDescent="0.5">
      <c r="A171" s="149" t="s">
        <v>19</v>
      </c>
      <c r="B171" s="143" t="s">
        <v>73</v>
      </c>
      <c r="C171" s="44"/>
      <c r="D171" s="136"/>
      <c r="E171" s="44"/>
      <c r="F171" s="44"/>
      <c r="G171" s="44"/>
      <c r="H171" s="44"/>
      <c r="I171" s="137"/>
      <c r="J171" s="207">
        <v>123</v>
      </c>
      <c r="K171" s="54"/>
      <c r="L171" s="54" t="s">
        <v>25</v>
      </c>
      <c r="M171" s="150"/>
      <c r="N171" s="100"/>
      <c r="O171" s="100"/>
      <c r="P171" s="100"/>
      <c r="Q171" s="100">
        <f>Q172+Q173+Q174+Q175</f>
        <v>2321.9509999999996</v>
      </c>
      <c r="R171" s="100">
        <f>R172+R173+R174+R175</f>
        <v>2378.8470000000002</v>
      </c>
      <c r="S171" s="100"/>
      <c r="T171" s="100">
        <f>T172+T173+T174+T175</f>
        <v>4700.7980000000007</v>
      </c>
      <c r="U171" s="143"/>
      <c r="V171" s="102"/>
      <c r="W171" s="102"/>
      <c r="AD171" s="105"/>
      <c r="AE171" s="105"/>
      <c r="AF171" s="105"/>
      <c r="AG171" s="105"/>
      <c r="AH171" s="105"/>
      <c r="AI171" s="105"/>
      <c r="AJ171" s="105"/>
      <c r="AK171" s="105"/>
      <c r="AL171" s="105"/>
      <c r="AM171" s="105"/>
      <c r="AN171" s="105"/>
      <c r="AO171" s="105"/>
      <c r="AP171" s="105"/>
      <c r="AQ171" s="105"/>
      <c r="AR171" s="105"/>
      <c r="AS171" s="105"/>
      <c r="AT171" s="105"/>
      <c r="AU171" s="105"/>
      <c r="AV171" s="105"/>
      <c r="AW171" s="105"/>
      <c r="AX171" s="105"/>
      <c r="AY171" s="105"/>
      <c r="AZ171" s="105"/>
      <c r="BA171" s="105"/>
      <c r="BB171" s="105"/>
      <c r="BC171" s="105"/>
      <c r="BD171" s="105"/>
      <c r="BE171" s="105"/>
      <c r="BF171" s="105"/>
      <c r="BG171" s="105"/>
      <c r="BH171" s="105"/>
      <c r="BI171" s="105"/>
      <c r="BJ171" s="105"/>
      <c r="BK171" s="105"/>
      <c r="BL171" s="105"/>
      <c r="BM171" s="105"/>
      <c r="BN171" s="105"/>
      <c r="BO171" s="105"/>
      <c r="BP171" s="105"/>
      <c r="BQ171" s="105"/>
      <c r="BR171" s="105"/>
      <c r="BS171" s="105"/>
      <c r="BT171" s="105"/>
      <c r="BU171" s="105"/>
      <c r="BV171" s="105"/>
      <c r="BW171" s="105"/>
      <c r="BX171" s="105"/>
      <c r="BY171" s="105"/>
      <c r="BZ171" s="105"/>
      <c r="CA171" s="105"/>
      <c r="CB171" s="105"/>
      <c r="CC171" s="105"/>
      <c r="CD171" s="105"/>
      <c r="CE171" s="105"/>
      <c r="CF171" s="105"/>
      <c r="CG171" s="105"/>
      <c r="CH171" s="105"/>
      <c r="CI171" s="105"/>
      <c r="CJ171" s="105"/>
      <c r="CK171" s="105"/>
      <c r="CL171" s="105"/>
      <c r="CM171" s="105"/>
      <c r="CN171" s="105"/>
      <c r="CO171" s="105"/>
      <c r="CP171" s="105"/>
      <c r="CQ171" s="105"/>
      <c r="CR171" s="105"/>
      <c r="CS171" s="105"/>
      <c r="CT171" s="105"/>
      <c r="CU171" s="105"/>
    </row>
    <row r="172" spans="1:99" ht="70.5" x14ac:dyDescent="0.5">
      <c r="A172" s="120"/>
      <c r="B172" s="143"/>
      <c r="C172" s="44"/>
      <c r="D172" s="44"/>
      <c r="E172" s="143"/>
      <c r="F172" s="44"/>
      <c r="G172" s="44"/>
      <c r="H172" s="44"/>
      <c r="I172" s="62" t="s">
        <v>20</v>
      </c>
      <c r="J172" s="207"/>
      <c r="K172" s="54" t="s">
        <v>26</v>
      </c>
      <c r="L172" s="146" t="s">
        <v>74</v>
      </c>
      <c r="M172" s="144"/>
      <c r="N172" s="100"/>
      <c r="O172" s="100"/>
      <c r="P172" s="100"/>
      <c r="Q172" s="100">
        <v>402.79399999999998</v>
      </c>
      <c r="R172" s="100">
        <v>462.80500000000001</v>
      </c>
      <c r="S172" s="100"/>
      <c r="T172" s="100">
        <f>SUM(N172:S172)</f>
        <v>865.59899999999993</v>
      </c>
      <c r="U172" s="143"/>
      <c r="V172" s="145"/>
      <c r="W172" s="145"/>
    </row>
    <row r="173" spans="1:99" ht="70.5" x14ac:dyDescent="0.5">
      <c r="A173" s="120"/>
      <c r="B173" s="143"/>
      <c r="C173" s="44"/>
      <c r="D173" s="44"/>
      <c r="E173" s="143"/>
      <c r="F173" s="44"/>
      <c r="G173" s="44"/>
      <c r="H173" s="44"/>
      <c r="I173" s="62" t="s">
        <v>20</v>
      </c>
      <c r="J173" s="207"/>
      <c r="K173" s="54" t="s">
        <v>32</v>
      </c>
      <c r="L173" s="146" t="s">
        <v>75</v>
      </c>
      <c r="M173" s="144"/>
      <c r="N173" s="100"/>
      <c r="O173" s="100"/>
      <c r="P173" s="100"/>
      <c r="Q173" s="100">
        <v>5.6550000000000002</v>
      </c>
      <c r="R173" s="100">
        <v>18.747</v>
      </c>
      <c r="S173" s="100"/>
      <c r="T173" s="100">
        <f>SUM(N173:S173)</f>
        <v>24.402000000000001</v>
      </c>
      <c r="U173" s="143"/>
      <c r="V173" s="145"/>
      <c r="W173" s="145"/>
    </row>
    <row r="174" spans="1:99" ht="70.5" x14ac:dyDescent="0.5">
      <c r="A174" s="120"/>
      <c r="B174" s="143"/>
      <c r="C174" s="44"/>
      <c r="D174" s="44"/>
      <c r="E174" s="143"/>
      <c r="F174" s="44"/>
      <c r="G174" s="44"/>
      <c r="H174" s="44"/>
      <c r="I174" s="62" t="s">
        <v>20</v>
      </c>
      <c r="J174" s="207"/>
      <c r="K174" s="54" t="s">
        <v>76</v>
      </c>
      <c r="L174" s="146" t="s">
        <v>77</v>
      </c>
      <c r="M174" s="144"/>
      <c r="N174" s="100"/>
      <c r="O174" s="100"/>
      <c r="P174" s="100"/>
      <c r="Q174" s="100">
        <v>1905.59</v>
      </c>
      <c r="R174" s="100">
        <v>1897.2950000000001</v>
      </c>
      <c r="S174" s="100"/>
      <c r="T174" s="100">
        <f>SUM(N174:S174)</f>
        <v>3802.8850000000002</v>
      </c>
      <c r="U174" s="143"/>
      <c r="V174" s="145"/>
      <c r="W174" s="145"/>
    </row>
    <row r="175" spans="1:99" x14ac:dyDescent="0.5">
      <c r="A175" s="120"/>
      <c r="B175" s="143"/>
      <c r="C175" s="44"/>
      <c r="D175" s="44"/>
      <c r="E175" s="143"/>
      <c r="F175" s="44"/>
      <c r="G175" s="44"/>
      <c r="H175" s="44"/>
      <c r="I175" s="62" t="s">
        <v>20</v>
      </c>
      <c r="J175" s="207"/>
      <c r="K175" s="54" t="s">
        <v>78</v>
      </c>
      <c r="L175" s="146" t="s">
        <v>44</v>
      </c>
      <c r="M175" s="144"/>
      <c r="N175" s="100"/>
      <c r="O175" s="100"/>
      <c r="P175" s="100"/>
      <c r="Q175" s="100">
        <v>7.9119999999999999</v>
      </c>
      <c r="R175" s="100"/>
      <c r="S175" s="100"/>
      <c r="T175" s="100">
        <f>SUM(N175:S175)</f>
        <v>7.9119999999999999</v>
      </c>
      <c r="U175" s="143"/>
      <c r="V175" s="145"/>
      <c r="W175" s="145"/>
    </row>
    <row r="176" spans="1:99" s="114" customFormat="1" ht="63.75" customHeight="1" x14ac:dyDescent="0.45">
      <c r="A176" s="128">
        <v>3</v>
      </c>
      <c r="B176" s="128">
        <v>4</v>
      </c>
      <c r="C176" s="128"/>
      <c r="D176" s="129"/>
      <c r="E176" s="128"/>
      <c r="F176" s="128"/>
      <c r="G176" s="128"/>
      <c r="H176" s="128"/>
      <c r="I176" s="128"/>
      <c r="J176" s="128"/>
      <c r="K176" s="128"/>
      <c r="L176" s="128"/>
      <c r="M176" s="108"/>
      <c r="N176" s="108"/>
      <c r="O176" s="108"/>
      <c r="P176" s="108">
        <f t="shared" ref="P176:R176" si="12">+P164+P157+P135</f>
        <v>1338.1680000000001</v>
      </c>
      <c r="Q176" s="108">
        <f t="shared" si="12"/>
        <v>28102.595999999998</v>
      </c>
      <c r="R176" s="108">
        <f t="shared" si="12"/>
        <v>32199.578999999994</v>
      </c>
      <c r="S176" s="108"/>
      <c r="T176" s="108">
        <f>+T164+T157+T135</f>
        <v>61640.342999999993</v>
      </c>
      <c r="U176" s="108"/>
      <c r="V176" s="109"/>
      <c r="W176" s="110"/>
      <c r="X176" s="109"/>
      <c r="Y176" s="109"/>
      <c r="Z176" s="109"/>
      <c r="AA176" s="111"/>
      <c r="AB176" s="111"/>
      <c r="AC176" s="111"/>
      <c r="AD176" s="112"/>
      <c r="AE176" s="112"/>
      <c r="AF176" s="112"/>
      <c r="AG176" s="113"/>
      <c r="AH176" s="113"/>
      <c r="AI176" s="113"/>
      <c r="AJ176" s="113"/>
      <c r="AK176" s="113"/>
      <c r="AL176" s="113"/>
      <c r="AM176" s="113"/>
      <c r="AN176" s="113"/>
      <c r="AO176" s="113"/>
      <c r="AP176" s="113"/>
      <c r="AQ176" s="113"/>
      <c r="AR176" s="113"/>
      <c r="AS176" s="113"/>
      <c r="AT176" s="113"/>
      <c r="AU176" s="113"/>
      <c r="AV176" s="113"/>
      <c r="AW176" s="113"/>
      <c r="AX176" s="113"/>
      <c r="AY176" s="113"/>
      <c r="AZ176" s="113"/>
      <c r="BA176" s="113"/>
      <c r="BB176" s="113"/>
      <c r="BC176" s="113"/>
      <c r="BD176" s="113"/>
      <c r="BE176" s="113"/>
      <c r="BF176" s="113"/>
      <c r="BG176" s="113"/>
      <c r="BH176" s="113"/>
      <c r="BI176" s="113"/>
      <c r="BJ176" s="113"/>
      <c r="BK176" s="113"/>
      <c r="BL176" s="113"/>
      <c r="BM176" s="113"/>
      <c r="BN176" s="113"/>
      <c r="BO176" s="113"/>
      <c r="BP176" s="113"/>
      <c r="BQ176" s="113"/>
      <c r="BR176" s="113"/>
      <c r="BS176" s="113"/>
      <c r="BT176" s="113"/>
      <c r="BU176" s="113"/>
      <c r="BV176" s="113"/>
      <c r="BW176" s="113"/>
      <c r="BX176" s="113"/>
      <c r="BY176" s="113"/>
      <c r="BZ176" s="113"/>
      <c r="CA176" s="113"/>
      <c r="CB176" s="113"/>
      <c r="CC176" s="113"/>
      <c r="CD176" s="113"/>
      <c r="CE176" s="113"/>
      <c r="CF176" s="113"/>
      <c r="CG176" s="113"/>
      <c r="CH176" s="113"/>
      <c r="CI176" s="113"/>
      <c r="CJ176" s="113"/>
      <c r="CK176" s="113"/>
      <c r="CL176" s="113"/>
      <c r="CM176" s="113"/>
      <c r="CN176" s="113"/>
      <c r="CO176" s="113"/>
      <c r="CP176" s="113"/>
      <c r="CQ176" s="113"/>
      <c r="CR176" s="113"/>
      <c r="CS176" s="113"/>
      <c r="CT176" s="113"/>
      <c r="CU176" s="113"/>
    </row>
    <row r="177" spans="1:99" s="226" customFormat="1" ht="61.5" customHeight="1" x14ac:dyDescent="0.45">
      <c r="A177" s="220">
        <f>+A176+A132+A96</f>
        <v>13</v>
      </c>
      <c r="B177" s="220">
        <f>+B176+B132+B96</f>
        <v>43</v>
      </c>
      <c r="C177" s="220"/>
      <c r="D177" s="220"/>
      <c r="E177" s="220"/>
      <c r="F177" s="220"/>
      <c r="G177" s="220"/>
      <c r="H177" s="220"/>
      <c r="I177" s="220"/>
      <c r="J177" s="220"/>
      <c r="K177" s="220"/>
      <c r="L177" s="220"/>
      <c r="M177" s="221">
        <f t="shared" ref="M177:R177" si="13">+M176+M132+M96</f>
        <v>502.21600000000001</v>
      </c>
      <c r="N177" s="221">
        <f t="shared" si="13"/>
        <v>575.10400000000004</v>
      </c>
      <c r="O177" s="221">
        <f t="shared" si="13"/>
        <v>629.86</v>
      </c>
      <c r="P177" s="221">
        <f t="shared" si="13"/>
        <v>27597.4005</v>
      </c>
      <c r="Q177" s="221">
        <f t="shared" si="13"/>
        <v>85497.250099999976</v>
      </c>
      <c r="R177" s="221">
        <f t="shared" si="13"/>
        <v>89120.996099999989</v>
      </c>
      <c r="S177" s="221"/>
      <c r="T177" s="221">
        <f>+T176+T132+T96</f>
        <v>203922.82669999998</v>
      </c>
      <c r="U177" s="220"/>
      <c r="V177" s="222"/>
      <c r="W177" s="222"/>
      <c r="X177" s="222"/>
      <c r="Y177" s="222"/>
      <c r="Z177" s="223"/>
      <c r="AA177" s="223"/>
      <c r="AB177" s="223"/>
      <c r="AC177" s="223"/>
      <c r="AD177" s="224"/>
      <c r="AE177" s="224"/>
      <c r="AF177" s="225"/>
      <c r="AG177" s="225"/>
      <c r="AH177" s="225"/>
      <c r="AI177" s="225"/>
      <c r="AJ177" s="225"/>
      <c r="AK177" s="225"/>
      <c r="AL177" s="225"/>
      <c r="AM177" s="225"/>
      <c r="AN177" s="225"/>
      <c r="AO177" s="225"/>
      <c r="AP177" s="225"/>
      <c r="AQ177" s="225"/>
      <c r="AR177" s="225"/>
      <c r="AS177" s="225"/>
      <c r="AT177" s="225"/>
      <c r="AU177" s="225"/>
      <c r="AV177" s="225"/>
      <c r="AW177" s="225"/>
      <c r="AX177" s="225"/>
      <c r="AY177" s="225"/>
      <c r="AZ177" s="225"/>
      <c r="BA177" s="225"/>
      <c r="BB177" s="225"/>
      <c r="BC177" s="225"/>
      <c r="BD177" s="225"/>
      <c r="BE177" s="225"/>
      <c r="BF177" s="225"/>
      <c r="BG177" s="225"/>
      <c r="BH177" s="225"/>
      <c r="BI177" s="225"/>
      <c r="BJ177" s="225"/>
      <c r="BK177" s="225"/>
      <c r="BL177" s="225"/>
      <c r="BM177" s="225"/>
      <c r="BN177" s="225"/>
      <c r="BO177" s="225"/>
      <c r="BP177" s="225"/>
      <c r="BQ177" s="225"/>
      <c r="BR177" s="225"/>
      <c r="BS177" s="225"/>
      <c r="BT177" s="225"/>
      <c r="BU177" s="225"/>
      <c r="BV177" s="225"/>
      <c r="BW177" s="225"/>
      <c r="BX177" s="225"/>
      <c r="BY177" s="225"/>
      <c r="BZ177" s="225"/>
      <c r="CA177" s="225"/>
      <c r="CB177" s="225"/>
      <c r="CC177" s="225"/>
      <c r="CD177" s="225"/>
      <c r="CE177" s="225"/>
      <c r="CF177" s="225"/>
      <c r="CG177" s="225"/>
      <c r="CH177" s="225"/>
      <c r="CI177" s="225"/>
      <c r="CJ177" s="225"/>
      <c r="CK177" s="225"/>
      <c r="CL177" s="225"/>
      <c r="CM177" s="225"/>
      <c r="CN177" s="225"/>
      <c r="CO177" s="225"/>
      <c r="CP177" s="225"/>
      <c r="CQ177" s="225"/>
      <c r="CR177" s="225"/>
      <c r="CS177" s="225"/>
      <c r="CT177" s="225"/>
      <c r="CU177" s="225"/>
    </row>
    <row r="178" spans="1:99" s="105" customFormat="1" x14ac:dyDescent="0.5">
      <c r="A178" s="151"/>
      <c r="B178" s="151"/>
      <c r="C178" s="152"/>
      <c r="D178" s="153"/>
      <c r="E178" s="152"/>
      <c r="F178" s="152"/>
      <c r="G178" s="152"/>
      <c r="H178" s="152"/>
      <c r="I178" s="154"/>
      <c r="J178" s="155"/>
      <c r="K178" s="156"/>
      <c r="L178" s="152"/>
      <c r="M178" s="157"/>
      <c r="N178" s="157"/>
      <c r="O178" s="157"/>
      <c r="P178" s="157"/>
      <c r="Q178" s="157"/>
      <c r="R178" s="157"/>
      <c r="S178" s="157"/>
      <c r="T178" s="157"/>
      <c r="U178" s="158"/>
      <c r="V178" s="159"/>
      <c r="W178" s="159"/>
      <c r="X178" s="159"/>
      <c r="Y178" s="159"/>
      <c r="Z178" s="104"/>
      <c r="AA178" s="104"/>
      <c r="AB178" s="104"/>
      <c r="AC178" s="104"/>
      <c r="AD178" s="104"/>
      <c r="AE178" s="104"/>
    </row>
    <row r="179" spans="1:99" s="26" customFormat="1" hidden="1" x14ac:dyDescent="0.5">
      <c r="A179" s="160"/>
      <c r="B179" s="161"/>
      <c r="C179" s="162"/>
      <c r="E179" s="163"/>
      <c r="I179" s="163"/>
      <c r="J179" s="163"/>
      <c r="K179" s="164"/>
      <c r="L179" s="163"/>
      <c r="M179" s="165"/>
      <c r="N179" s="165"/>
      <c r="O179" s="165"/>
      <c r="P179" s="165"/>
      <c r="Q179" s="165"/>
      <c r="R179" s="165"/>
      <c r="S179" s="165"/>
      <c r="T179" s="165"/>
      <c r="U179" s="163"/>
    </row>
    <row r="180" spans="1:99" s="26" customFormat="1" hidden="1" x14ac:dyDescent="0.5">
      <c r="A180" s="160"/>
      <c r="B180" s="161"/>
      <c r="C180" s="162"/>
      <c r="E180" s="163"/>
      <c r="I180" s="163"/>
      <c r="J180" s="163"/>
      <c r="K180" s="164"/>
      <c r="L180" s="163"/>
      <c r="M180" s="165"/>
      <c r="N180" s="165"/>
      <c r="O180" s="165"/>
      <c r="P180" s="165"/>
      <c r="Q180" s="165"/>
      <c r="R180" s="165"/>
      <c r="S180" s="165"/>
      <c r="T180" s="165"/>
      <c r="U180" s="163"/>
    </row>
    <row r="181" spans="1:99" s="26" customFormat="1" hidden="1" x14ac:dyDescent="0.5">
      <c r="A181" s="160"/>
      <c r="B181" s="161"/>
      <c r="C181" s="162"/>
      <c r="E181" s="163"/>
      <c r="I181" s="163"/>
      <c r="J181" s="163"/>
      <c r="K181" s="164"/>
      <c r="L181" s="163"/>
      <c r="M181" s="165">
        <v>126.455</v>
      </c>
      <c r="N181" s="165">
        <v>791.80700000000002</v>
      </c>
      <c r="O181" s="165">
        <v>6502.1110000000008</v>
      </c>
      <c r="P181" s="165">
        <v>14041.058300000001</v>
      </c>
      <c r="Q181" s="165">
        <v>30014.212405959996</v>
      </c>
      <c r="R181" s="165">
        <v>67748.036730000007</v>
      </c>
      <c r="S181" s="165"/>
      <c r="T181" s="165">
        <v>119223.68043596001</v>
      </c>
      <c r="U181" s="163"/>
    </row>
    <row r="182" spans="1:99" s="26" customFormat="1" hidden="1" x14ac:dyDescent="0.5">
      <c r="A182" s="160"/>
      <c r="B182" s="161"/>
      <c r="C182" s="162"/>
      <c r="E182" s="163"/>
      <c r="I182" s="163"/>
      <c r="J182" s="163"/>
      <c r="K182" s="164"/>
      <c r="L182" s="163"/>
      <c r="M182" s="165">
        <v>126.455</v>
      </c>
      <c r="N182" s="165">
        <v>622.90099999999995</v>
      </c>
      <c r="O182" s="165">
        <v>5281.9333999999999</v>
      </c>
      <c r="P182" s="165">
        <v>12730.001400000001</v>
      </c>
      <c r="Q182" s="165">
        <v>29732.17650596</v>
      </c>
      <c r="R182" s="165">
        <v>65838.555530000012</v>
      </c>
      <c r="S182" s="165">
        <v>2277.2619999999997</v>
      </c>
      <c r="T182" s="165">
        <v>117186.80383596002</v>
      </c>
      <c r="U182" s="163"/>
    </row>
    <row r="183" spans="1:99" s="26" customFormat="1" hidden="1" x14ac:dyDescent="0.5">
      <c r="A183" s="160"/>
      <c r="B183" s="161"/>
      <c r="C183" s="162"/>
      <c r="E183" s="163"/>
      <c r="I183" s="163"/>
      <c r="J183" s="163"/>
      <c r="K183" s="164"/>
      <c r="L183" s="163"/>
      <c r="M183" s="165"/>
      <c r="N183" s="165"/>
      <c r="O183" s="165"/>
      <c r="P183" s="165"/>
      <c r="Q183" s="165"/>
      <c r="R183" s="165"/>
      <c r="S183" s="165"/>
      <c r="T183" s="165">
        <f>T177-T182</f>
        <v>86736.022864039958</v>
      </c>
      <c r="U183" s="163"/>
    </row>
    <row r="184" spans="1:99" s="26" customFormat="1" hidden="1" x14ac:dyDescent="0.5">
      <c r="A184" s="160"/>
      <c r="B184" s="161"/>
      <c r="C184" s="162"/>
      <c r="E184" s="163"/>
      <c r="I184" s="163"/>
      <c r="J184" s="163"/>
      <c r="K184" s="164"/>
      <c r="L184" s="163"/>
      <c r="M184" s="166"/>
      <c r="N184" s="166"/>
      <c r="O184" s="166"/>
      <c r="P184" s="166"/>
      <c r="Q184" s="166"/>
      <c r="R184" s="166"/>
      <c r="S184" s="166"/>
      <c r="T184" s="166"/>
      <c r="U184" s="163"/>
    </row>
    <row r="185" spans="1:99" s="26" customFormat="1" hidden="1" x14ac:dyDescent="0.5">
      <c r="A185" s="160"/>
      <c r="B185" s="161"/>
      <c r="C185" s="162"/>
      <c r="E185" s="163"/>
      <c r="I185" s="163"/>
      <c r="J185" s="163"/>
      <c r="K185" s="164"/>
      <c r="L185" s="163"/>
      <c r="M185" s="165"/>
      <c r="N185" s="165"/>
      <c r="O185" s="165"/>
      <c r="P185" s="165"/>
      <c r="Q185" s="165"/>
      <c r="R185" s="165"/>
      <c r="S185" s="165"/>
      <c r="T185" s="165"/>
      <c r="U185" s="163"/>
    </row>
    <row r="186" spans="1:99" s="26" customFormat="1" hidden="1" x14ac:dyDescent="0.5">
      <c r="A186" s="160"/>
      <c r="B186" s="161"/>
      <c r="C186" s="162"/>
      <c r="E186" s="163"/>
      <c r="I186" s="163"/>
      <c r="J186" s="163"/>
      <c r="K186" s="164"/>
      <c r="L186" s="163"/>
      <c r="M186" s="165">
        <v>126.455</v>
      </c>
      <c r="N186" s="165">
        <v>622.90099999999995</v>
      </c>
      <c r="O186" s="165">
        <v>5281.9333999999999</v>
      </c>
      <c r="P186" s="165">
        <v>12730.001400000001</v>
      </c>
      <c r="Q186" s="165">
        <v>29732.17650596</v>
      </c>
      <c r="R186" s="165">
        <v>68710.443530000004</v>
      </c>
      <c r="S186" s="165">
        <v>2277.2619999999997</v>
      </c>
      <c r="T186" s="165">
        <v>120058.69183595999</v>
      </c>
      <c r="U186" s="163"/>
    </row>
    <row r="187" spans="1:99" s="26" customFormat="1" hidden="1" x14ac:dyDescent="0.5">
      <c r="A187" s="160"/>
      <c r="B187" s="161"/>
      <c r="C187" s="162"/>
      <c r="E187" s="163"/>
      <c r="I187" s="163"/>
      <c r="J187" s="163"/>
      <c r="K187" s="164"/>
      <c r="L187" s="163"/>
      <c r="M187" s="165"/>
      <c r="N187" s="165"/>
      <c r="O187" s="165"/>
      <c r="P187" s="165"/>
      <c r="Q187" s="165"/>
      <c r="R187" s="165"/>
      <c r="S187" s="165"/>
      <c r="T187" s="165"/>
      <c r="U187" s="163"/>
    </row>
    <row r="188" spans="1:99" s="26" customFormat="1" hidden="1" x14ac:dyDescent="0.5">
      <c r="A188" s="160"/>
      <c r="B188" s="161"/>
      <c r="C188" s="162"/>
      <c r="E188" s="163"/>
      <c r="I188" s="163"/>
      <c r="J188" s="163"/>
      <c r="K188" s="164"/>
      <c r="L188" s="163"/>
      <c r="M188" s="165"/>
      <c r="N188" s="165"/>
      <c r="O188" s="165"/>
      <c r="P188" s="165"/>
      <c r="Q188" s="165"/>
      <c r="R188" s="165"/>
      <c r="S188" s="165"/>
      <c r="T188" s="165">
        <f>T186-T177</f>
        <v>-83864.134864039981</v>
      </c>
      <c r="U188" s="163"/>
    </row>
    <row r="189" spans="1:99" s="26" customFormat="1" hidden="1" x14ac:dyDescent="0.5">
      <c r="A189" s="160"/>
      <c r="B189" s="161"/>
      <c r="C189" s="162"/>
      <c r="E189" s="163"/>
      <c r="I189" s="163"/>
      <c r="J189" s="163"/>
      <c r="K189" s="164"/>
      <c r="L189" s="163"/>
      <c r="M189" s="165"/>
      <c r="N189" s="165"/>
      <c r="O189" s="165"/>
      <c r="P189" s="165"/>
      <c r="Q189" s="165"/>
      <c r="R189" s="165"/>
      <c r="S189" s="165"/>
      <c r="T189" s="165"/>
      <c r="U189" s="163"/>
    </row>
    <row r="190" spans="1:99" s="26" customFormat="1" hidden="1" x14ac:dyDescent="0.5">
      <c r="A190" s="160"/>
      <c r="B190" s="161"/>
      <c r="C190" s="162"/>
      <c r="E190" s="163"/>
      <c r="I190" s="163"/>
      <c r="J190" s="163"/>
      <c r="K190" s="164"/>
      <c r="L190" s="163"/>
      <c r="M190" s="165"/>
      <c r="N190" s="165"/>
      <c r="O190" s="165"/>
      <c r="P190" s="165"/>
      <c r="Q190" s="165"/>
      <c r="R190" s="165"/>
      <c r="S190" s="165"/>
      <c r="T190" s="165"/>
      <c r="U190" s="163"/>
    </row>
    <row r="191" spans="1:99" s="26" customFormat="1" hidden="1" x14ac:dyDescent="0.5">
      <c r="A191" s="160"/>
      <c r="B191" s="161"/>
      <c r="C191" s="162"/>
      <c r="E191" s="163"/>
      <c r="I191" s="163"/>
      <c r="J191" s="163"/>
      <c r="K191" s="164"/>
      <c r="L191" s="163"/>
      <c r="M191" s="165"/>
      <c r="N191" s="165"/>
      <c r="O191" s="165"/>
      <c r="P191" s="165">
        <v>1314.2260000000001</v>
      </c>
      <c r="Q191" s="165">
        <v>2055.1309999999999</v>
      </c>
      <c r="R191" s="165">
        <v>8561.5087299999996</v>
      </c>
      <c r="S191" s="165">
        <v>2277.2619999999997</v>
      </c>
      <c r="T191" s="165">
        <v>14208.12773</v>
      </c>
      <c r="U191" s="163"/>
    </row>
    <row r="192" spans="1:99" s="26" customFormat="1" hidden="1" x14ac:dyDescent="0.5">
      <c r="A192" s="160"/>
      <c r="B192" s="161"/>
      <c r="C192" s="162"/>
      <c r="E192" s="163"/>
      <c r="I192" s="163"/>
      <c r="J192" s="163"/>
      <c r="K192" s="164"/>
      <c r="L192" s="163"/>
      <c r="M192" s="165">
        <v>126.455</v>
      </c>
      <c r="N192" s="165">
        <v>622.90099999999995</v>
      </c>
      <c r="O192" s="165">
        <v>5281.9333999999999</v>
      </c>
      <c r="P192" s="165">
        <v>12730.001400000001</v>
      </c>
      <c r="Q192" s="165">
        <v>27326.387600000002</v>
      </c>
      <c r="R192" s="165">
        <v>66637.292530000006</v>
      </c>
      <c r="S192" s="165">
        <v>2277.2619999999997</v>
      </c>
      <c r="T192" s="165">
        <v>115579.75193</v>
      </c>
      <c r="U192" s="163"/>
    </row>
    <row r="193" spans="1:21" s="26" customFormat="1" hidden="1" x14ac:dyDescent="0.5">
      <c r="A193" s="160"/>
      <c r="B193" s="161"/>
      <c r="C193" s="162"/>
      <c r="E193" s="163"/>
      <c r="I193" s="163"/>
      <c r="J193" s="163"/>
      <c r="K193" s="164"/>
      <c r="L193" s="163"/>
      <c r="M193" s="165"/>
      <c r="N193" s="165"/>
      <c r="O193" s="165"/>
      <c r="P193" s="165"/>
      <c r="Q193" s="165"/>
      <c r="R193" s="165"/>
      <c r="S193" s="165"/>
      <c r="T193" s="165"/>
      <c r="U193" s="163"/>
    </row>
    <row r="194" spans="1:21" s="26" customFormat="1" hidden="1" x14ac:dyDescent="0.5">
      <c r="A194" s="160"/>
      <c r="B194" s="161"/>
      <c r="C194" s="162"/>
      <c r="E194" s="163"/>
      <c r="I194" s="163"/>
      <c r="J194" s="163"/>
      <c r="K194" s="164"/>
      <c r="L194" s="163"/>
      <c r="M194" s="165"/>
      <c r="N194" s="165"/>
      <c r="O194" s="165"/>
      <c r="P194" s="165"/>
      <c r="Q194" s="165"/>
      <c r="R194" s="165"/>
      <c r="S194" s="165"/>
      <c r="T194" s="165"/>
      <c r="U194" s="163"/>
    </row>
    <row r="195" spans="1:21" s="26" customFormat="1" hidden="1" x14ac:dyDescent="0.5">
      <c r="A195" s="160"/>
      <c r="B195" s="161"/>
      <c r="C195" s="162"/>
      <c r="E195" s="163"/>
      <c r="I195" s="163"/>
      <c r="J195" s="163"/>
      <c r="K195" s="164"/>
      <c r="L195" s="163"/>
      <c r="M195" s="165"/>
      <c r="N195" s="165"/>
      <c r="O195" s="165"/>
      <c r="P195" s="165"/>
      <c r="Q195" s="165">
        <f>T177-T192</f>
        <v>88343.074769999977</v>
      </c>
      <c r="R195" s="165"/>
      <c r="S195" s="165"/>
      <c r="T195" s="165"/>
      <c r="U195" s="163"/>
    </row>
    <row r="196" spans="1:21" s="26" customFormat="1" x14ac:dyDescent="0.5">
      <c r="A196" s="160"/>
      <c r="B196" s="161"/>
      <c r="C196" s="162"/>
      <c r="E196" s="163"/>
      <c r="I196" s="163"/>
      <c r="J196" s="163"/>
      <c r="K196" s="164"/>
      <c r="L196" s="163"/>
      <c r="M196" s="165"/>
      <c r="N196" s="165"/>
      <c r="O196" s="165"/>
      <c r="P196" s="165"/>
      <c r="Q196" s="165"/>
      <c r="R196" s="165"/>
      <c r="S196" s="165"/>
      <c r="T196" s="165"/>
      <c r="U196" s="163"/>
    </row>
    <row r="197" spans="1:21" s="26" customFormat="1" x14ac:dyDescent="0.5">
      <c r="A197" s="160"/>
      <c r="B197" s="161"/>
      <c r="C197" s="162"/>
      <c r="E197" s="163"/>
      <c r="I197" s="163"/>
      <c r="J197" s="163"/>
      <c r="K197" s="164"/>
      <c r="L197" s="163"/>
      <c r="M197" s="165"/>
      <c r="N197" s="165"/>
      <c r="O197" s="165"/>
      <c r="P197" s="165"/>
      <c r="Q197" s="165"/>
      <c r="R197" s="165"/>
      <c r="S197" s="165"/>
      <c r="T197" s="165"/>
      <c r="U197" s="163"/>
    </row>
    <row r="198" spans="1:21" s="26" customFormat="1" x14ac:dyDescent="0.5">
      <c r="A198" s="160"/>
      <c r="B198" s="161"/>
      <c r="C198" s="162"/>
      <c r="E198" s="163"/>
      <c r="I198" s="163"/>
      <c r="J198" s="163"/>
      <c r="K198" s="164"/>
      <c r="L198" s="163"/>
      <c r="M198" s="165"/>
      <c r="N198" s="165"/>
      <c r="O198" s="165"/>
      <c r="P198" s="165"/>
      <c r="Q198" s="165"/>
      <c r="R198" s="165"/>
      <c r="S198" s="165"/>
      <c r="T198" s="165"/>
      <c r="U198" s="163"/>
    </row>
    <row r="199" spans="1:21" s="26" customFormat="1" x14ac:dyDescent="0.5">
      <c r="A199" s="160"/>
      <c r="B199" s="161"/>
      <c r="C199" s="162"/>
      <c r="E199" s="163"/>
      <c r="I199" s="163"/>
      <c r="J199" s="163"/>
      <c r="K199" s="164"/>
      <c r="L199" s="163"/>
      <c r="M199" s="165"/>
      <c r="N199" s="165"/>
      <c r="O199" s="165"/>
      <c r="P199" s="165"/>
      <c r="Q199" s="165"/>
      <c r="R199" s="165"/>
      <c r="S199" s="165"/>
      <c r="T199" s="165"/>
      <c r="U199" s="163"/>
    </row>
    <row r="200" spans="1:21" s="26" customFormat="1" x14ac:dyDescent="0.5">
      <c r="A200" s="160"/>
      <c r="B200" s="161"/>
      <c r="C200" s="162"/>
      <c r="E200" s="163"/>
      <c r="I200" s="163"/>
      <c r="J200" s="163"/>
      <c r="K200" s="164"/>
      <c r="L200" s="163"/>
      <c r="M200" s="165"/>
      <c r="N200" s="165"/>
      <c r="O200" s="165"/>
      <c r="P200" s="165"/>
      <c r="Q200" s="165"/>
      <c r="R200" s="165"/>
      <c r="S200" s="165"/>
      <c r="T200" s="165"/>
      <c r="U200" s="163"/>
    </row>
    <row r="201" spans="1:21" s="26" customFormat="1" x14ac:dyDescent="0.5">
      <c r="A201" s="160"/>
      <c r="B201" s="161"/>
      <c r="C201" s="162"/>
      <c r="E201" s="163"/>
      <c r="I201" s="163"/>
      <c r="J201" s="163"/>
      <c r="K201" s="164"/>
      <c r="L201" s="163"/>
      <c r="M201" s="165"/>
      <c r="N201" s="165"/>
      <c r="O201" s="165"/>
      <c r="P201" s="165"/>
      <c r="Q201" s="165"/>
      <c r="R201" s="165"/>
      <c r="S201" s="165"/>
      <c r="T201" s="165"/>
      <c r="U201" s="163"/>
    </row>
    <row r="202" spans="1:21" s="26" customFormat="1" x14ac:dyDescent="0.5">
      <c r="A202" s="160"/>
      <c r="B202" s="161"/>
      <c r="C202" s="162"/>
      <c r="E202" s="163"/>
      <c r="I202" s="163"/>
      <c r="J202" s="163"/>
      <c r="K202" s="164"/>
      <c r="L202" s="163"/>
      <c r="M202" s="165"/>
      <c r="N202" s="165"/>
      <c r="O202" s="165"/>
      <c r="P202" s="165"/>
      <c r="Q202" s="165"/>
      <c r="R202" s="165"/>
      <c r="S202" s="165"/>
      <c r="T202" s="165"/>
      <c r="U202" s="163"/>
    </row>
    <row r="203" spans="1:21" s="26" customFormat="1" x14ac:dyDescent="0.5">
      <c r="A203" s="160"/>
      <c r="B203" s="161"/>
      <c r="C203" s="162"/>
      <c r="E203" s="163"/>
      <c r="I203" s="163"/>
      <c r="J203" s="163"/>
      <c r="K203" s="164"/>
      <c r="L203" s="163"/>
      <c r="M203" s="165"/>
      <c r="N203" s="165"/>
      <c r="O203" s="165"/>
      <c r="P203" s="165"/>
      <c r="Q203" s="165"/>
      <c r="R203" s="165"/>
      <c r="S203" s="165"/>
      <c r="T203" s="165"/>
      <c r="U203" s="163"/>
    </row>
    <row r="204" spans="1:21" s="26" customFormat="1" x14ac:dyDescent="0.5">
      <c r="A204" s="160"/>
      <c r="B204" s="161"/>
      <c r="C204" s="162"/>
      <c r="E204" s="163"/>
      <c r="I204" s="163"/>
      <c r="J204" s="163"/>
      <c r="K204" s="164"/>
      <c r="L204" s="163"/>
      <c r="M204" s="165"/>
      <c r="N204" s="165"/>
      <c r="O204" s="165"/>
      <c r="P204" s="165"/>
      <c r="Q204" s="165"/>
      <c r="R204" s="165"/>
      <c r="S204" s="165"/>
      <c r="T204" s="165"/>
      <c r="U204" s="163"/>
    </row>
    <row r="205" spans="1:21" s="26" customFormat="1" x14ac:dyDescent="0.5">
      <c r="A205" s="160"/>
      <c r="B205" s="161"/>
      <c r="C205" s="162"/>
      <c r="E205" s="163"/>
      <c r="I205" s="163"/>
      <c r="J205" s="163"/>
      <c r="K205" s="164"/>
      <c r="L205" s="163"/>
      <c r="M205" s="165"/>
      <c r="N205" s="165"/>
      <c r="O205" s="165"/>
      <c r="P205" s="165"/>
      <c r="Q205" s="165"/>
      <c r="R205" s="165"/>
      <c r="S205" s="165"/>
      <c r="T205" s="165"/>
      <c r="U205" s="163"/>
    </row>
    <row r="206" spans="1:21" s="26" customFormat="1" x14ac:dyDescent="0.5">
      <c r="A206" s="160"/>
      <c r="B206" s="161"/>
      <c r="C206" s="162"/>
      <c r="E206" s="163"/>
      <c r="I206" s="163"/>
      <c r="J206" s="163"/>
      <c r="K206" s="164"/>
      <c r="L206" s="163"/>
      <c r="M206" s="165"/>
      <c r="N206" s="165"/>
      <c r="O206" s="165"/>
      <c r="P206" s="165"/>
      <c r="Q206" s="165"/>
      <c r="R206" s="165"/>
      <c r="S206" s="165"/>
      <c r="T206" s="165"/>
      <c r="U206" s="163"/>
    </row>
    <row r="207" spans="1:21" s="26" customFormat="1" x14ac:dyDescent="0.5">
      <c r="A207" s="160"/>
      <c r="B207" s="161"/>
      <c r="C207" s="162"/>
      <c r="E207" s="163"/>
      <c r="I207" s="163"/>
      <c r="J207" s="163"/>
      <c r="K207" s="164"/>
      <c r="L207" s="163"/>
      <c r="M207" s="165"/>
      <c r="N207" s="165"/>
      <c r="O207" s="165"/>
      <c r="P207" s="165"/>
      <c r="Q207" s="165"/>
      <c r="R207" s="165"/>
      <c r="S207" s="165"/>
      <c r="T207" s="165"/>
      <c r="U207" s="163"/>
    </row>
    <row r="208" spans="1:21" s="26" customFormat="1" x14ac:dyDescent="0.5">
      <c r="A208" s="160"/>
      <c r="B208" s="161"/>
      <c r="C208" s="162"/>
      <c r="E208" s="163"/>
      <c r="I208" s="163"/>
      <c r="J208" s="163"/>
      <c r="K208" s="164"/>
      <c r="L208" s="163"/>
      <c r="M208" s="165"/>
      <c r="N208" s="165"/>
      <c r="O208" s="165"/>
      <c r="P208" s="165"/>
      <c r="Q208" s="165"/>
      <c r="R208" s="165"/>
      <c r="S208" s="165"/>
      <c r="T208" s="165"/>
      <c r="U208" s="163"/>
    </row>
    <row r="209" spans="1:21" s="26" customFormat="1" x14ac:dyDescent="0.5">
      <c r="A209" s="160"/>
      <c r="B209" s="161"/>
      <c r="C209" s="162"/>
      <c r="E209" s="163"/>
      <c r="I209" s="163"/>
      <c r="J209" s="163"/>
      <c r="K209" s="164"/>
      <c r="L209" s="163"/>
      <c r="M209" s="165"/>
      <c r="N209" s="165"/>
      <c r="O209" s="165"/>
      <c r="P209" s="165"/>
      <c r="Q209" s="165"/>
      <c r="R209" s="165"/>
      <c r="S209" s="165"/>
      <c r="T209" s="165"/>
      <c r="U209" s="163"/>
    </row>
    <row r="210" spans="1:21" s="26" customFormat="1" x14ac:dyDescent="0.5">
      <c r="A210" s="160"/>
      <c r="B210" s="161"/>
      <c r="C210" s="162"/>
      <c r="E210" s="163"/>
      <c r="I210" s="163"/>
      <c r="J210" s="163"/>
      <c r="K210" s="164"/>
      <c r="L210" s="163"/>
      <c r="M210" s="165"/>
      <c r="N210" s="165"/>
      <c r="O210" s="165"/>
      <c r="P210" s="165"/>
      <c r="Q210" s="165"/>
      <c r="R210" s="165"/>
      <c r="S210" s="165"/>
      <c r="T210" s="165"/>
      <c r="U210" s="163"/>
    </row>
    <row r="211" spans="1:21" s="26" customFormat="1" x14ac:dyDescent="0.5">
      <c r="A211" s="160"/>
      <c r="B211" s="161"/>
      <c r="C211" s="162"/>
      <c r="E211" s="163"/>
      <c r="I211" s="163"/>
      <c r="J211" s="163"/>
      <c r="K211" s="164"/>
      <c r="L211" s="163"/>
      <c r="M211" s="165"/>
      <c r="N211" s="165"/>
      <c r="O211" s="165"/>
      <c r="P211" s="165"/>
      <c r="Q211" s="165"/>
      <c r="R211" s="165"/>
      <c r="S211" s="165"/>
      <c r="T211" s="165"/>
      <c r="U211" s="163"/>
    </row>
    <row r="212" spans="1:21" s="26" customFormat="1" x14ac:dyDescent="0.5">
      <c r="A212" s="160"/>
      <c r="B212" s="161"/>
      <c r="C212" s="162"/>
      <c r="E212" s="163"/>
      <c r="I212" s="163"/>
      <c r="J212" s="163"/>
      <c r="K212" s="164"/>
      <c r="L212" s="163"/>
      <c r="M212" s="165"/>
      <c r="N212" s="165"/>
      <c r="O212" s="165"/>
      <c r="P212" s="165"/>
      <c r="Q212" s="165"/>
      <c r="R212" s="165"/>
      <c r="S212" s="165"/>
      <c r="T212" s="165"/>
      <c r="U212" s="163"/>
    </row>
    <row r="213" spans="1:21" s="26" customFormat="1" x14ac:dyDescent="0.5">
      <c r="A213" s="160"/>
      <c r="B213" s="161"/>
      <c r="C213" s="162"/>
      <c r="E213" s="163"/>
      <c r="I213" s="163"/>
      <c r="J213" s="163"/>
      <c r="K213" s="164"/>
      <c r="L213" s="163"/>
      <c r="M213" s="165"/>
      <c r="N213" s="165"/>
      <c r="O213" s="165"/>
      <c r="P213" s="165"/>
      <c r="Q213" s="165"/>
      <c r="R213" s="165"/>
      <c r="S213" s="165"/>
      <c r="T213" s="165"/>
      <c r="U213" s="163"/>
    </row>
    <row r="214" spans="1:21" s="26" customFormat="1" x14ac:dyDescent="0.5">
      <c r="A214" s="160"/>
      <c r="B214" s="161"/>
      <c r="C214" s="162"/>
      <c r="E214" s="163"/>
      <c r="I214" s="163"/>
      <c r="J214" s="163"/>
      <c r="K214" s="164"/>
      <c r="L214" s="163"/>
      <c r="M214" s="165"/>
      <c r="N214" s="165"/>
      <c r="O214" s="165"/>
      <c r="P214" s="165"/>
      <c r="Q214" s="165"/>
      <c r="R214" s="165"/>
      <c r="S214" s="165"/>
      <c r="T214" s="165"/>
      <c r="U214" s="163"/>
    </row>
    <row r="215" spans="1:21" s="26" customFormat="1" x14ac:dyDescent="0.5">
      <c r="A215" s="160"/>
      <c r="B215" s="161"/>
      <c r="C215" s="162"/>
      <c r="E215" s="163"/>
      <c r="I215" s="163"/>
      <c r="J215" s="163"/>
      <c r="K215" s="164"/>
      <c r="L215" s="163"/>
      <c r="M215" s="165"/>
      <c r="N215" s="165"/>
      <c r="O215" s="165"/>
      <c r="P215" s="165"/>
      <c r="Q215" s="165"/>
      <c r="R215" s="165"/>
      <c r="S215" s="165"/>
      <c r="T215" s="165"/>
      <c r="U215" s="163"/>
    </row>
    <row r="216" spans="1:21" s="26" customFormat="1" x14ac:dyDescent="0.5">
      <c r="A216" s="160"/>
      <c r="B216" s="161"/>
      <c r="C216" s="162"/>
      <c r="E216" s="163"/>
      <c r="I216" s="163"/>
      <c r="J216" s="163"/>
      <c r="K216" s="164"/>
      <c r="L216" s="163"/>
      <c r="M216" s="165"/>
      <c r="N216" s="165"/>
      <c r="O216" s="165"/>
      <c r="P216" s="165"/>
      <c r="Q216" s="165"/>
      <c r="R216" s="165"/>
      <c r="S216" s="165"/>
      <c r="T216" s="165"/>
      <c r="U216" s="163"/>
    </row>
    <row r="217" spans="1:21" s="26" customFormat="1" x14ac:dyDescent="0.5">
      <c r="A217" s="160"/>
      <c r="B217" s="161"/>
      <c r="C217" s="162"/>
      <c r="E217" s="163"/>
      <c r="I217" s="163"/>
      <c r="J217" s="163"/>
      <c r="K217" s="164"/>
      <c r="L217" s="163"/>
      <c r="M217" s="165"/>
      <c r="N217" s="165"/>
      <c r="O217" s="165"/>
      <c r="P217" s="165"/>
      <c r="Q217" s="165"/>
      <c r="R217" s="165"/>
      <c r="S217" s="165"/>
      <c r="T217" s="165"/>
      <c r="U217" s="163"/>
    </row>
    <row r="218" spans="1:21" s="26" customFormat="1" x14ac:dyDescent="0.5">
      <c r="A218" s="160"/>
      <c r="B218" s="161"/>
      <c r="C218" s="162"/>
      <c r="E218" s="163"/>
      <c r="I218" s="163"/>
      <c r="J218" s="163"/>
      <c r="K218" s="164"/>
      <c r="L218" s="163"/>
      <c r="M218" s="165"/>
      <c r="N218" s="165"/>
      <c r="O218" s="165"/>
      <c r="P218" s="165"/>
      <c r="Q218" s="165"/>
      <c r="R218" s="165"/>
      <c r="S218" s="165"/>
      <c r="T218" s="165"/>
      <c r="U218" s="163"/>
    </row>
    <row r="219" spans="1:21" s="26" customFormat="1" x14ac:dyDescent="0.5">
      <c r="A219" s="160"/>
      <c r="B219" s="161"/>
      <c r="C219" s="162"/>
      <c r="E219" s="163"/>
      <c r="I219" s="163"/>
      <c r="J219" s="163"/>
      <c r="K219" s="164"/>
      <c r="L219" s="163"/>
      <c r="M219" s="165"/>
      <c r="N219" s="165"/>
      <c r="O219" s="165"/>
      <c r="P219" s="165"/>
      <c r="Q219" s="165"/>
      <c r="R219" s="165"/>
      <c r="S219" s="165"/>
      <c r="T219" s="165"/>
      <c r="U219" s="163"/>
    </row>
    <row r="220" spans="1:21" s="26" customFormat="1" x14ac:dyDescent="0.5">
      <c r="A220" s="160"/>
      <c r="B220" s="161"/>
      <c r="C220" s="162"/>
      <c r="E220" s="163"/>
      <c r="I220" s="163"/>
      <c r="J220" s="163"/>
      <c r="K220" s="164"/>
      <c r="L220" s="163"/>
      <c r="M220" s="165"/>
      <c r="N220" s="165"/>
      <c r="O220" s="165"/>
      <c r="P220" s="165"/>
      <c r="Q220" s="165"/>
      <c r="R220" s="165"/>
      <c r="S220" s="165"/>
      <c r="T220" s="165"/>
      <c r="U220" s="163"/>
    </row>
    <row r="221" spans="1:21" s="26" customFormat="1" x14ac:dyDescent="0.5">
      <c r="A221" s="160"/>
      <c r="B221" s="161"/>
      <c r="C221" s="162"/>
      <c r="E221" s="163"/>
      <c r="I221" s="163"/>
      <c r="J221" s="163"/>
      <c r="K221" s="164"/>
      <c r="L221" s="163"/>
      <c r="M221" s="165"/>
      <c r="N221" s="165"/>
      <c r="O221" s="165"/>
      <c r="P221" s="165"/>
      <c r="Q221" s="165"/>
      <c r="R221" s="165"/>
      <c r="S221" s="165"/>
      <c r="T221" s="165"/>
      <c r="U221" s="163"/>
    </row>
    <row r="222" spans="1:21" s="26" customFormat="1" x14ac:dyDescent="0.5">
      <c r="A222" s="160"/>
      <c r="B222" s="161"/>
      <c r="C222" s="162"/>
      <c r="E222" s="163"/>
      <c r="I222" s="163"/>
      <c r="J222" s="163"/>
      <c r="K222" s="164"/>
      <c r="L222" s="163"/>
      <c r="M222" s="165"/>
      <c r="N222" s="165"/>
      <c r="O222" s="165"/>
      <c r="P222" s="165"/>
      <c r="Q222" s="165"/>
      <c r="R222" s="165"/>
      <c r="S222" s="165"/>
      <c r="T222" s="165"/>
      <c r="U222" s="163"/>
    </row>
    <row r="223" spans="1:21" s="26" customFormat="1" x14ac:dyDescent="0.5">
      <c r="A223" s="160"/>
      <c r="B223" s="161"/>
      <c r="C223" s="162"/>
      <c r="E223" s="163"/>
      <c r="I223" s="163"/>
      <c r="J223" s="163"/>
      <c r="K223" s="164"/>
      <c r="L223" s="163"/>
      <c r="M223" s="165"/>
      <c r="N223" s="165"/>
      <c r="O223" s="165"/>
      <c r="P223" s="165"/>
      <c r="Q223" s="165"/>
      <c r="R223" s="165"/>
      <c r="S223" s="165"/>
      <c r="T223" s="165"/>
      <c r="U223" s="163"/>
    </row>
    <row r="224" spans="1:21" s="26" customFormat="1" x14ac:dyDescent="0.5">
      <c r="A224" s="160"/>
      <c r="B224" s="161"/>
      <c r="C224" s="162"/>
      <c r="E224" s="163"/>
      <c r="I224" s="163"/>
      <c r="J224" s="163"/>
      <c r="K224" s="164"/>
      <c r="L224" s="163"/>
      <c r="M224" s="165"/>
      <c r="N224" s="165"/>
      <c r="O224" s="165"/>
      <c r="P224" s="165"/>
      <c r="Q224" s="165"/>
      <c r="R224" s="165"/>
      <c r="S224" s="165"/>
      <c r="T224" s="165"/>
      <c r="U224" s="163"/>
    </row>
    <row r="225" spans="1:21" s="26" customFormat="1" x14ac:dyDescent="0.5">
      <c r="A225" s="160"/>
      <c r="B225" s="161"/>
      <c r="C225" s="162"/>
      <c r="E225" s="163"/>
      <c r="I225" s="163"/>
      <c r="J225" s="163"/>
      <c r="K225" s="164"/>
      <c r="L225" s="163"/>
      <c r="M225" s="165"/>
      <c r="N225" s="165"/>
      <c r="O225" s="165"/>
      <c r="P225" s="165"/>
      <c r="Q225" s="165"/>
      <c r="R225" s="165"/>
      <c r="S225" s="165"/>
      <c r="T225" s="165"/>
      <c r="U225" s="163"/>
    </row>
    <row r="226" spans="1:21" s="26" customFormat="1" x14ac:dyDescent="0.5">
      <c r="A226" s="160"/>
      <c r="B226" s="161"/>
      <c r="C226" s="162"/>
      <c r="E226" s="163"/>
      <c r="I226" s="163"/>
      <c r="J226" s="163"/>
      <c r="K226" s="164"/>
      <c r="L226" s="163"/>
      <c r="M226" s="165"/>
      <c r="N226" s="165"/>
      <c r="O226" s="165"/>
      <c r="P226" s="165"/>
      <c r="Q226" s="165"/>
      <c r="R226" s="165"/>
      <c r="S226" s="165"/>
      <c r="T226" s="165"/>
      <c r="U226" s="163"/>
    </row>
    <row r="227" spans="1:21" s="26" customFormat="1" x14ac:dyDescent="0.5">
      <c r="A227" s="160"/>
      <c r="B227" s="161"/>
      <c r="C227" s="162"/>
      <c r="E227" s="163"/>
      <c r="I227" s="163"/>
      <c r="J227" s="163"/>
      <c r="K227" s="164"/>
      <c r="L227" s="163"/>
      <c r="M227" s="165"/>
      <c r="N227" s="165"/>
      <c r="O227" s="165"/>
      <c r="P227" s="165"/>
      <c r="Q227" s="165"/>
      <c r="R227" s="165"/>
      <c r="S227" s="165"/>
      <c r="T227" s="165"/>
      <c r="U227" s="163"/>
    </row>
    <row r="228" spans="1:21" s="26" customFormat="1" x14ac:dyDescent="0.5">
      <c r="A228" s="160"/>
      <c r="B228" s="161"/>
      <c r="C228" s="162"/>
      <c r="E228" s="163"/>
      <c r="I228" s="163"/>
      <c r="J228" s="163"/>
      <c r="K228" s="164"/>
      <c r="L228" s="163"/>
      <c r="M228" s="165"/>
      <c r="N228" s="165"/>
      <c r="O228" s="165"/>
      <c r="P228" s="165"/>
      <c r="Q228" s="165"/>
      <c r="R228" s="165"/>
      <c r="S228" s="165"/>
      <c r="T228" s="165"/>
      <c r="U228" s="163"/>
    </row>
    <row r="229" spans="1:21" s="26" customFormat="1" x14ac:dyDescent="0.5">
      <c r="A229" s="160"/>
      <c r="B229" s="161"/>
      <c r="C229" s="162"/>
      <c r="E229" s="163"/>
      <c r="I229" s="163"/>
      <c r="J229" s="163"/>
      <c r="K229" s="164"/>
      <c r="L229" s="163"/>
      <c r="M229" s="165"/>
      <c r="N229" s="165"/>
      <c r="O229" s="165"/>
      <c r="P229" s="165"/>
      <c r="Q229" s="165"/>
      <c r="R229" s="165"/>
      <c r="S229" s="165"/>
      <c r="T229" s="165"/>
      <c r="U229" s="163"/>
    </row>
    <row r="230" spans="1:21" s="26" customFormat="1" x14ac:dyDescent="0.5">
      <c r="A230" s="160"/>
      <c r="B230" s="161"/>
      <c r="C230" s="162"/>
      <c r="E230" s="163"/>
      <c r="I230" s="163"/>
      <c r="J230" s="163"/>
      <c r="K230" s="164"/>
      <c r="L230" s="163"/>
      <c r="M230" s="165"/>
      <c r="N230" s="165"/>
      <c r="O230" s="165"/>
      <c r="P230" s="165"/>
      <c r="Q230" s="165"/>
      <c r="R230" s="165"/>
      <c r="S230" s="165"/>
      <c r="T230" s="165"/>
      <c r="U230" s="163"/>
    </row>
    <row r="231" spans="1:21" s="26" customFormat="1" x14ac:dyDescent="0.5">
      <c r="A231" s="160"/>
      <c r="B231" s="161"/>
      <c r="C231" s="162"/>
      <c r="E231" s="163"/>
      <c r="I231" s="163"/>
      <c r="J231" s="163"/>
      <c r="K231" s="164"/>
      <c r="L231" s="163"/>
      <c r="M231" s="165"/>
      <c r="N231" s="165"/>
      <c r="O231" s="165"/>
      <c r="P231" s="165"/>
      <c r="Q231" s="165"/>
      <c r="R231" s="165"/>
      <c r="S231" s="165"/>
      <c r="T231" s="165"/>
      <c r="U231" s="163"/>
    </row>
    <row r="232" spans="1:21" s="26" customFormat="1" x14ac:dyDescent="0.5">
      <c r="A232" s="160"/>
      <c r="B232" s="161"/>
      <c r="C232" s="162"/>
      <c r="E232" s="163"/>
      <c r="I232" s="163"/>
      <c r="J232" s="163"/>
      <c r="K232" s="164"/>
      <c r="L232" s="163"/>
      <c r="M232" s="165"/>
      <c r="N232" s="165"/>
      <c r="O232" s="165"/>
      <c r="P232" s="165"/>
      <c r="Q232" s="165"/>
      <c r="R232" s="165"/>
      <c r="S232" s="165"/>
      <c r="T232" s="165"/>
      <c r="U232" s="163"/>
    </row>
    <row r="233" spans="1:21" s="26" customFormat="1" x14ac:dyDescent="0.5">
      <c r="A233" s="160"/>
      <c r="B233" s="161"/>
      <c r="C233" s="162"/>
      <c r="E233" s="163"/>
      <c r="I233" s="163"/>
      <c r="J233" s="163"/>
      <c r="K233" s="164"/>
      <c r="L233" s="163"/>
      <c r="M233" s="165"/>
      <c r="N233" s="165"/>
      <c r="O233" s="165"/>
      <c r="P233" s="165"/>
      <c r="Q233" s="165"/>
      <c r="R233" s="165"/>
      <c r="S233" s="165"/>
      <c r="T233" s="165"/>
      <c r="U233" s="163"/>
    </row>
    <row r="234" spans="1:21" s="26" customFormat="1" x14ac:dyDescent="0.5">
      <c r="A234" s="160"/>
      <c r="B234" s="161"/>
      <c r="C234" s="162"/>
      <c r="E234" s="163"/>
      <c r="I234" s="163"/>
      <c r="J234" s="163"/>
      <c r="K234" s="164"/>
      <c r="L234" s="163"/>
      <c r="M234" s="165"/>
      <c r="N234" s="165"/>
      <c r="O234" s="165"/>
      <c r="P234" s="165"/>
      <c r="Q234" s="165"/>
      <c r="R234" s="165"/>
      <c r="S234" s="165"/>
      <c r="T234" s="165"/>
      <c r="U234" s="163"/>
    </row>
    <row r="235" spans="1:21" s="26" customFormat="1" x14ac:dyDescent="0.5">
      <c r="A235" s="160"/>
      <c r="B235" s="161"/>
      <c r="C235" s="162"/>
      <c r="E235" s="163"/>
      <c r="I235" s="163"/>
      <c r="J235" s="163"/>
      <c r="K235" s="164"/>
      <c r="L235" s="163"/>
      <c r="M235" s="165"/>
      <c r="N235" s="165"/>
      <c r="O235" s="165"/>
      <c r="P235" s="165"/>
      <c r="Q235" s="165"/>
      <c r="R235" s="165"/>
      <c r="S235" s="165"/>
      <c r="T235" s="165"/>
      <c r="U235" s="163"/>
    </row>
    <row r="236" spans="1:21" s="26" customFormat="1" x14ac:dyDescent="0.5">
      <c r="A236" s="160"/>
      <c r="B236" s="161"/>
      <c r="C236" s="162"/>
      <c r="E236" s="163"/>
      <c r="I236" s="163"/>
      <c r="J236" s="163"/>
      <c r="K236" s="164"/>
      <c r="L236" s="163"/>
      <c r="M236" s="165"/>
      <c r="N236" s="165"/>
      <c r="O236" s="165"/>
      <c r="P236" s="165"/>
      <c r="Q236" s="165"/>
      <c r="R236" s="165"/>
      <c r="S236" s="165"/>
      <c r="T236" s="165"/>
      <c r="U236" s="163"/>
    </row>
    <row r="237" spans="1:21" s="26" customFormat="1" x14ac:dyDescent="0.5">
      <c r="A237" s="160"/>
      <c r="B237" s="161"/>
      <c r="C237" s="162"/>
      <c r="E237" s="163"/>
      <c r="I237" s="163"/>
      <c r="J237" s="163"/>
      <c r="K237" s="164"/>
      <c r="L237" s="163"/>
      <c r="M237" s="165"/>
      <c r="N237" s="165"/>
      <c r="O237" s="165"/>
      <c r="P237" s="165"/>
      <c r="Q237" s="165"/>
      <c r="R237" s="165"/>
      <c r="S237" s="165"/>
      <c r="T237" s="165"/>
      <c r="U237" s="163"/>
    </row>
    <row r="238" spans="1:21" s="26" customFormat="1" x14ac:dyDescent="0.5">
      <c r="A238" s="160"/>
      <c r="B238" s="161"/>
      <c r="C238" s="162"/>
      <c r="E238" s="163"/>
      <c r="I238" s="163"/>
      <c r="J238" s="163"/>
      <c r="K238" s="164"/>
      <c r="L238" s="163"/>
      <c r="M238" s="165"/>
      <c r="N238" s="165"/>
      <c r="O238" s="165"/>
      <c r="P238" s="165"/>
      <c r="Q238" s="165"/>
      <c r="R238" s="165"/>
      <c r="S238" s="165"/>
      <c r="T238" s="165"/>
      <c r="U238" s="163"/>
    </row>
    <row r="239" spans="1:21" s="26" customFormat="1" x14ac:dyDescent="0.5">
      <c r="A239" s="160"/>
      <c r="B239" s="161"/>
      <c r="C239" s="162"/>
      <c r="E239" s="163"/>
      <c r="I239" s="163"/>
      <c r="J239" s="163"/>
      <c r="K239" s="164"/>
      <c r="L239" s="163"/>
      <c r="M239" s="165"/>
      <c r="N239" s="165"/>
      <c r="O239" s="165"/>
      <c r="P239" s="165"/>
      <c r="Q239" s="165"/>
      <c r="R239" s="165"/>
      <c r="S239" s="165"/>
      <c r="T239" s="165"/>
      <c r="U239" s="163"/>
    </row>
    <row r="240" spans="1:21" s="26" customFormat="1" x14ac:dyDescent="0.5">
      <c r="A240" s="160"/>
      <c r="B240" s="161"/>
      <c r="C240" s="162"/>
      <c r="E240" s="163"/>
      <c r="I240" s="163"/>
      <c r="J240" s="163"/>
      <c r="K240" s="164"/>
      <c r="L240" s="163"/>
      <c r="M240" s="165"/>
      <c r="N240" s="165"/>
      <c r="O240" s="165"/>
      <c r="P240" s="165"/>
      <c r="Q240" s="165"/>
      <c r="R240" s="165"/>
      <c r="S240" s="165"/>
      <c r="T240" s="165"/>
      <c r="U240" s="163"/>
    </row>
    <row r="241" spans="1:21" s="26" customFormat="1" x14ac:dyDescent="0.5">
      <c r="A241" s="160"/>
      <c r="B241" s="161"/>
      <c r="C241" s="162"/>
      <c r="E241" s="163"/>
      <c r="I241" s="163"/>
      <c r="J241" s="163"/>
      <c r="K241" s="164"/>
      <c r="L241" s="163"/>
      <c r="M241" s="165"/>
      <c r="N241" s="165"/>
      <c r="O241" s="165"/>
      <c r="P241" s="165"/>
      <c r="Q241" s="165"/>
      <c r="R241" s="165"/>
      <c r="S241" s="165"/>
      <c r="T241" s="165"/>
      <c r="U241" s="163"/>
    </row>
    <row r="242" spans="1:21" s="26" customFormat="1" x14ac:dyDescent="0.5">
      <c r="A242" s="160"/>
      <c r="B242" s="161"/>
      <c r="C242" s="162"/>
      <c r="E242" s="163"/>
      <c r="I242" s="163"/>
      <c r="J242" s="163"/>
      <c r="K242" s="164"/>
      <c r="L242" s="163"/>
      <c r="M242" s="165"/>
      <c r="N242" s="165"/>
      <c r="O242" s="165"/>
      <c r="P242" s="165"/>
      <c r="Q242" s="165"/>
      <c r="R242" s="165"/>
      <c r="S242" s="165"/>
      <c r="T242" s="165"/>
      <c r="U242" s="163"/>
    </row>
    <row r="243" spans="1:21" s="26" customFormat="1" x14ac:dyDescent="0.5">
      <c r="A243" s="160"/>
      <c r="B243" s="161"/>
      <c r="C243" s="162"/>
      <c r="E243" s="163"/>
      <c r="I243" s="163"/>
      <c r="J243" s="163"/>
      <c r="K243" s="164"/>
      <c r="L243" s="163"/>
      <c r="M243" s="165"/>
      <c r="N243" s="165"/>
      <c r="O243" s="165"/>
      <c r="P243" s="165"/>
      <c r="Q243" s="165"/>
      <c r="R243" s="165"/>
      <c r="S243" s="165"/>
      <c r="T243" s="165"/>
      <c r="U243" s="163"/>
    </row>
    <row r="244" spans="1:21" s="26" customFormat="1" x14ac:dyDescent="0.5">
      <c r="A244" s="160"/>
      <c r="B244" s="161"/>
      <c r="C244" s="162"/>
      <c r="E244" s="163"/>
      <c r="I244" s="163"/>
      <c r="J244" s="163"/>
      <c r="K244" s="164"/>
      <c r="L244" s="163"/>
      <c r="M244" s="165"/>
      <c r="N244" s="165"/>
      <c r="O244" s="165"/>
      <c r="P244" s="165"/>
      <c r="Q244" s="165"/>
      <c r="R244" s="165"/>
      <c r="S244" s="165"/>
      <c r="T244" s="165"/>
      <c r="U244" s="163"/>
    </row>
    <row r="245" spans="1:21" s="26" customFormat="1" x14ac:dyDescent="0.5">
      <c r="A245" s="160"/>
      <c r="B245" s="161"/>
      <c r="C245" s="162"/>
      <c r="E245" s="163"/>
      <c r="I245" s="163"/>
      <c r="J245" s="163"/>
      <c r="K245" s="164"/>
      <c r="L245" s="163"/>
      <c r="M245" s="165"/>
      <c r="N245" s="165"/>
      <c r="O245" s="165"/>
      <c r="P245" s="165"/>
      <c r="Q245" s="165"/>
      <c r="R245" s="165"/>
      <c r="S245" s="165"/>
      <c r="T245" s="165"/>
      <c r="U245" s="163"/>
    </row>
    <row r="246" spans="1:21" s="26" customFormat="1" x14ac:dyDescent="0.5">
      <c r="A246" s="160"/>
      <c r="B246" s="161"/>
      <c r="C246" s="162"/>
      <c r="E246" s="163"/>
      <c r="I246" s="163"/>
      <c r="J246" s="163"/>
      <c r="K246" s="164"/>
      <c r="L246" s="163"/>
      <c r="M246" s="165"/>
      <c r="N246" s="165"/>
      <c r="O246" s="165"/>
      <c r="P246" s="165"/>
      <c r="Q246" s="165"/>
      <c r="R246" s="165"/>
      <c r="S246" s="165"/>
      <c r="T246" s="165"/>
      <c r="U246" s="163"/>
    </row>
    <row r="247" spans="1:21" s="26" customFormat="1" x14ac:dyDescent="0.5">
      <c r="A247" s="160"/>
      <c r="B247" s="161"/>
      <c r="C247" s="162"/>
      <c r="E247" s="163"/>
      <c r="I247" s="163"/>
      <c r="J247" s="163"/>
      <c r="K247" s="164"/>
      <c r="L247" s="163"/>
      <c r="M247" s="165"/>
      <c r="N247" s="165"/>
      <c r="O247" s="165"/>
      <c r="P247" s="165"/>
      <c r="Q247" s="165"/>
      <c r="R247" s="165"/>
      <c r="S247" s="165"/>
      <c r="T247" s="165"/>
      <c r="U247" s="163"/>
    </row>
    <row r="248" spans="1:21" s="26" customFormat="1" x14ac:dyDescent="0.5">
      <c r="A248" s="160"/>
      <c r="B248" s="161"/>
      <c r="C248" s="162"/>
      <c r="E248" s="163"/>
      <c r="I248" s="163"/>
      <c r="J248" s="163"/>
      <c r="K248" s="164"/>
      <c r="L248" s="163"/>
      <c r="M248" s="165"/>
      <c r="N248" s="165"/>
      <c r="O248" s="165"/>
      <c r="P248" s="165"/>
      <c r="Q248" s="165"/>
      <c r="R248" s="165"/>
      <c r="S248" s="165"/>
      <c r="T248" s="165"/>
      <c r="U248" s="163"/>
    </row>
    <row r="249" spans="1:21" s="26" customFormat="1" x14ac:dyDescent="0.5">
      <c r="A249" s="160"/>
      <c r="B249" s="161"/>
      <c r="C249" s="162"/>
      <c r="E249" s="163"/>
      <c r="I249" s="163"/>
      <c r="J249" s="163"/>
      <c r="K249" s="164"/>
      <c r="L249" s="163"/>
      <c r="M249" s="165"/>
      <c r="N249" s="165"/>
      <c r="O249" s="165"/>
      <c r="P249" s="165"/>
      <c r="Q249" s="165"/>
      <c r="R249" s="165"/>
      <c r="S249" s="165"/>
      <c r="T249" s="165"/>
      <c r="U249" s="163"/>
    </row>
    <row r="250" spans="1:21" s="26" customFormat="1" x14ac:dyDescent="0.5">
      <c r="A250" s="160"/>
      <c r="B250" s="161"/>
      <c r="C250" s="162"/>
      <c r="E250" s="163"/>
      <c r="I250" s="163"/>
      <c r="J250" s="163"/>
      <c r="K250" s="164"/>
      <c r="L250" s="163"/>
      <c r="M250" s="165"/>
      <c r="N250" s="165"/>
      <c r="O250" s="165"/>
      <c r="P250" s="165"/>
      <c r="Q250" s="165"/>
      <c r="R250" s="165"/>
      <c r="S250" s="165"/>
      <c r="T250" s="165"/>
      <c r="U250" s="163"/>
    </row>
    <row r="251" spans="1:21" s="26" customFormat="1" x14ac:dyDescent="0.5">
      <c r="A251" s="160"/>
      <c r="B251" s="161"/>
      <c r="C251" s="162"/>
      <c r="E251" s="163"/>
      <c r="I251" s="163"/>
      <c r="J251" s="163"/>
      <c r="K251" s="164"/>
      <c r="L251" s="163"/>
      <c r="M251" s="165"/>
      <c r="N251" s="165"/>
      <c r="O251" s="165"/>
      <c r="P251" s="165"/>
      <c r="Q251" s="165"/>
      <c r="R251" s="165"/>
      <c r="S251" s="165"/>
      <c r="T251" s="165"/>
      <c r="U251" s="163"/>
    </row>
    <row r="252" spans="1:21" s="26" customFormat="1" x14ac:dyDescent="0.5">
      <c r="A252" s="160"/>
      <c r="B252" s="161"/>
      <c r="C252" s="162"/>
      <c r="E252" s="163"/>
      <c r="I252" s="163"/>
      <c r="J252" s="163"/>
      <c r="K252" s="164"/>
      <c r="L252" s="163"/>
      <c r="M252" s="165"/>
      <c r="N252" s="165"/>
      <c r="O252" s="165"/>
      <c r="P252" s="165"/>
      <c r="Q252" s="165"/>
      <c r="R252" s="165"/>
      <c r="S252" s="165"/>
      <c r="T252" s="165"/>
      <c r="U252" s="163"/>
    </row>
    <row r="253" spans="1:21" s="26" customFormat="1" x14ac:dyDescent="0.5">
      <c r="A253" s="160"/>
      <c r="B253" s="161"/>
      <c r="C253" s="162"/>
      <c r="E253" s="163"/>
      <c r="I253" s="163"/>
      <c r="J253" s="163"/>
      <c r="K253" s="164"/>
      <c r="L253" s="163"/>
      <c r="M253" s="165"/>
      <c r="N253" s="165"/>
      <c r="O253" s="165"/>
      <c r="P253" s="165"/>
      <c r="Q253" s="165"/>
      <c r="R253" s="165"/>
      <c r="S253" s="165"/>
      <c r="T253" s="165"/>
      <c r="U253" s="163"/>
    </row>
    <row r="254" spans="1:21" s="26" customFormat="1" x14ac:dyDescent="0.5">
      <c r="A254" s="160"/>
      <c r="B254" s="161"/>
      <c r="C254" s="162"/>
      <c r="E254" s="163"/>
      <c r="I254" s="163"/>
      <c r="J254" s="163"/>
      <c r="K254" s="164"/>
      <c r="L254" s="163"/>
      <c r="M254" s="165"/>
      <c r="N254" s="165"/>
      <c r="O254" s="165"/>
      <c r="P254" s="165"/>
      <c r="Q254" s="165"/>
      <c r="R254" s="165"/>
      <c r="S254" s="165"/>
      <c r="T254" s="165"/>
      <c r="U254" s="163"/>
    </row>
    <row r="255" spans="1:21" s="26" customFormat="1" x14ac:dyDescent="0.5">
      <c r="A255" s="160"/>
      <c r="B255" s="161"/>
      <c r="C255" s="162"/>
      <c r="E255" s="163"/>
      <c r="I255" s="163"/>
      <c r="J255" s="163"/>
      <c r="K255" s="164"/>
      <c r="L255" s="163"/>
      <c r="M255" s="165"/>
      <c r="N255" s="165"/>
      <c r="O255" s="165"/>
      <c r="P255" s="165"/>
      <c r="Q255" s="165"/>
      <c r="R255" s="165"/>
      <c r="S255" s="165"/>
      <c r="T255" s="165"/>
      <c r="U255" s="163"/>
    </row>
    <row r="256" spans="1:21" s="26" customFormat="1" x14ac:dyDescent="0.5">
      <c r="A256" s="160"/>
      <c r="B256" s="161"/>
      <c r="C256" s="162"/>
      <c r="E256" s="163"/>
      <c r="I256" s="163"/>
      <c r="J256" s="163"/>
      <c r="K256" s="164"/>
      <c r="L256" s="163"/>
      <c r="M256" s="165"/>
      <c r="N256" s="165"/>
      <c r="O256" s="165"/>
      <c r="P256" s="165"/>
      <c r="Q256" s="165"/>
      <c r="R256" s="165"/>
      <c r="S256" s="165"/>
      <c r="T256" s="165"/>
      <c r="U256" s="163"/>
    </row>
    <row r="257" spans="1:21" s="26" customFormat="1" x14ac:dyDescent="0.5">
      <c r="A257" s="160"/>
      <c r="B257" s="161"/>
      <c r="C257" s="162"/>
      <c r="E257" s="163"/>
      <c r="I257" s="163"/>
      <c r="J257" s="163"/>
      <c r="K257" s="164"/>
      <c r="L257" s="163"/>
      <c r="M257" s="165"/>
      <c r="N257" s="165"/>
      <c r="O257" s="165"/>
      <c r="P257" s="165"/>
      <c r="Q257" s="165"/>
      <c r="R257" s="165"/>
      <c r="S257" s="165"/>
      <c r="T257" s="165"/>
      <c r="U257" s="163"/>
    </row>
    <row r="258" spans="1:21" s="26" customFormat="1" x14ac:dyDescent="0.5">
      <c r="A258" s="160"/>
      <c r="B258" s="161"/>
      <c r="C258" s="162"/>
      <c r="E258" s="163"/>
      <c r="I258" s="163"/>
      <c r="J258" s="163"/>
      <c r="K258" s="164"/>
      <c r="L258" s="163"/>
      <c r="M258" s="165"/>
      <c r="N258" s="165"/>
      <c r="O258" s="165"/>
      <c r="P258" s="165"/>
      <c r="Q258" s="165"/>
      <c r="R258" s="165"/>
      <c r="S258" s="165"/>
      <c r="T258" s="165"/>
      <c r="U258" s="163"/>
    </row>
    <row r="259" spans="1:21" s="26" customFormat="1" x14ac:dyDescent="0.5">
      <c r="A259" s="160"/>
      <c r="B259" s="161"/>
      <c r="C259" s="162"/>
      <c r="E259" s="163"/>
      <c r="I259" s="163"/>
      <c r="J259" s="163"/>
      <c r="K259" s="164"/>
      <c r="L259" s="163"/>
      <c r="M259" s="165"/>
      <c r="N259" s="165"/>
      <c r="O259" s="165"/>
      <c r="P259" s="165"/>
      <c r="Q259" s="165"/>
      <c r="R259" s="165"/>
      <c r="S259" s="165"/>
      <c r="T259" s="165"/>
      <c r="U259" s="163"/>
    </row>
    <row r="260" spans="1:21" s="26" customFormat="1" x14ac:dyDescent="0.5">
      <c r="A260" s="160"/>
      <c r="B260" s="161"/>
      <c r="C260" s="162"/>
      <c r="E260" s="163"/>
      <c r="I260" s="163"/>
      <c r="J260" s="163"/>
      <c r="K260" s="164"/>
      <c r="L260" s="163"/>
      <c r="M260" s="165"/>
      <c r="N260" s="165"/>
      <c r="O260" s="165"/>
      <c r="P260" s="165"/>
      <c r="Q260" s="165"/>
      <c r="R260" s="165"/>
      <c r="S260" s="165"/>
      <c r="T260" s="165"/>
      <c r="U260" s="163"/>
    </row>
    <row r="261" spans="1:21" s="26" customFormat="1" x14ac:dyDescent="0.5">
      <c r="A261" s="160"/>
      <c r="B261" s="161"/>
      <c r="C261" s="162"/>
      <c r="E261" s="163"/>
      <c r="I261" s="163"/>
      <c r="J261" s="163"/>
      <c r="K261" s="164"/>
      <c r="L261" s="163"/>
      <c r="M261" s="165"/>
      <c r="N261" s="165"/>
      <c r="O261" s="165"/>
      <c r="P261" s="165"/>
      <c r="Q261" s="165"/>
      <c r="R261" s="165"/>
      <c r="S261" s="165"/>
      <c r="T261" s="165"/>
      <c r="U261" s="163"/>
    </row>
    <row r="262" spans="1:21" s="26" customFormat="1" x14ac:dyDescent="0.5">
      <c r="A262" s="160"/>
      <c r="B262" s="161"/>
      <c r="C262" s="162"/>
      <c r="E262" s="163"/>
      <c r="I262" s="163"/>
      <c r="J262" s="163"/>
      <c r="K262" s="164"/>
      <c r="L262" s="163"/>
      <c r="M262" s="165"/>
      <c r="N262" s="165"/>
      <c r="O262" s="165"/>
      <c r="P262" s="165"/>
      <c r="Q262" s="165"/>
      <c r="R262" s="165"/>
      <c r="S262" s="165"/>
      <c r="T262" s="165"/>
      <c r="U262" s="163"/>
    </row>
    <row r="263" spans="1:21" s="26" customFormat="1" x14ac:dyDescent="0.5">
      <c r="A263" s="160"/>
      <c r="B263" s="161"/>
      <c r="C263" s="162"/>
      <c r="E263" s="163"/>
      <c r="I263" s="163"/>
      <c r="J263" s="163"/>
      <c r="K263" s="164"/>
      <c r="L263" s="163"/>
      <c r="M263" s="165"/>
      <c r="N263" s="165"/>
      <c r="O263" s="165"/>
      <c r="P263" s="165"/>
      <c r="Q263" s="165"/>
      <c r="R263" s="165"/>
      <c r="S263" s="165"/>
      <c r="T263" s="165"/>
      <c r="U263" s="163"/>
    </row>
    <row r="264" spans="1:21" s="26" customFormat="1" x14ac:dyDescent="0.5">
      <c r="A264" s="160"/>
      <c r="B264" s="161"/>
      <c r="C264" s="162"/>
      <c r="E264" s="163"/>
      <c r="I264" s="163"/>
      <c r="J264" s="163"/>
      <c r="K264" s="164"/>
      <c r="L264" s="163"/>
      <c r="M264" s="165"/>
      <c r="N264" s="165"/>
      <c r="O264" s="165"/>
      <c r="P264" s="165"/>
      <c r="Q264" s="165"/>
      <c r="R264" s="165"/>
      <c r="S264" s="165"/>
      <c r="T264" s="165"/>
      <c r="U264" s="163"/>
    </row>
    <row r="265" spans="1:21" s="26" customFormat="1" x14ac:dyDescent="0.5">
      <c r="A265" s="160"/>
      <c r="B265" s="161"/>
      <c r="C265" s="162"/>
      <c r="E265" s="163"/>
      <c r="I265" s="163"/>
      <c r="J265" s="163"/>
      <c r="K265" s="164"/>
      <c r="L265" s="163"/>
      <c r="M265" s="165"/>
      <c r="N265" s="165"/>
      <c r="O265" s="165"/>
      <c r="P265" s="165"/>
      <c r="Q265" s="165"/>
      <c r="R265" s="165"/>
      <c r="S265" s="165"/>
      <c r="T265" s="165"/>
      <c r="U265" s="163"/>
    </row>
    <row r="266" spans="1:21" s="26" customFormat="1" x14ac:dyDescent="0.5">
      <c r="A266" s="160"/>
      <c r="B266" s="161"/>
      <c r="C266" s="162"/>
      <c r="E266" s="163"/>
      <c r="I266" s="163"/>
      <c r="J266" s="163"/>
      <c r="K266" s="164"/>
      <c r="L266" s="163"/>
      <c r="M266" s="165"/>
      <c r="N266" s="165"/>
      <c r="O266" s="165"/>
      <c r="P266" s="165"/>
      <c r="Q266" s="165"/>
      <c r="R266" s="165"/>
      <c r="S266" s="165"/>
      <c r="T266" s="165"/>
      <c r="U266" s="163"/>
    </row>
    <row r="267" spans="1:21" s="26" customFormat="1" x14ac:dyDescent="0.5">
      <c r="A267" s="160"/>
      <c r="B267" s="161"/>
      <c r="C267" s="162"/>
      <c r="E267" s="163"/>
      <c r="I267" s="163"/>
      <c r="J267" s="163"/>
      <c r="K267" s="164"/>
      <c r="L267" s="163"/>
      <c r="M267" s="165"/>
      <c r="N267" s="165"/>
      <c r="O267" s="165"/>
      <c r="P267" s="165"/>
      <c r="Q267" s="165"/>
      <c r="R267" s="165"/>
      <c r="S267" s="165"/>
      <c r="T267" s="165"/>
      <c r="U267" s="163"/>
    </row>
    <row r="268" spans="1:21" s="26" customFormat="1" x14ac:dyDescent="0.5">
      <c r="A268" s="160"/>
      <c r="B268" s="161"/>
      <c r="C268" s="162"/>
      <c r="E268" s="163"/>
      <c r="I268" s="163"/>
      <c r="J268" s="163"/>
      <c r="K268" s="164"/>
      <c r="L268" s="163"/>
      <c r="M268" s="165"/>
      <c r="N268" s="165"/>
      <c r="O268" s="165"/>
      <c r="P268" s="165"/>
      <c r="Q268" s="165"/>
      <c r="R268" s="165"/>
      <c r="S268" s="165"/>
      <c r="T268" s="165"/>
      <c r="U268" s="163"/>
    </row>
    <row r="269" spans="1:21" s="26" customFormat="1" x14ac:dyDescent="0.5">
      <c r="A269" s="160"/>
      <c r="B269" s="161"/>
      <c r="C269" s="162"/>
      <c r="E269" s="163"/>
      <c r="I269" s="163"/>
      <c r="J269" s="163"/>
      <c r="K269" s="164"/>
      <c r="L269" s="163"/>
      <c r="M269" s="165"/>
      <c r="N269" s="165"/>
      <c r="O269" s="165"/>
      <c r="P269" s="165"/>
      <c r="Q269" s="165"/>
      <c r="R269" s="165"/>
      <c r="S269" s="165"/>
      <c r="T269" s="165"/>
      <c r="U269" s="163"/>
    </row>
    <row r="270" spans="1:21" s="26" customFormat="1" x14ac:dyDescent="0.5">
      <c r="A270" s="160"/>
      <c r="B270" s="161"/>
      <c r="C270" s="162"/>
      <c r="E270" s="163"/>
      <c r="I270" s="163"/>
      <c r="J270" s="163"/>
      <c r="K270" s="164"/>
      <c r="L270" s="163"/>
      <c r="M270" s="165"/>
      <c r="N270" s="165"/>
      <c r="O270" s="165"/>
      <c r="P270" s="165"/>
      <c r="Q270" s="165"/>
      <c r="R270" s="165"/>
      <c r="S270" s="165"/>
      <c r="T270" s="165"/>
      <c r="U270" s="163"/>
    </row>
    <row r="271" spans="1:21" s="26" customFormat="1" x14ac:dyDescent="0.5">
      <c r="A271" s="160"/>
      <c r="B271" s="161"/>
      <c r="C271" s="162"/>
      <c r="E271" s="163"/>
      <c r="I271" s="163"/>
      <c r="J271" s="163"/>
      <c r="K271" s="164"/>
      <c r="L271" s="163"/>
      <c r="M271" s="165"/>
      <c r="N271" s="165"/>
      <c r="O271" s="165"/>
      <c r="P271" s="165"/>
      <c r="Q271" s="165"/>
      <c r="R271" s="165"/>
      <c r="S271" s="165"/>
      <c r="T271" s="165"/>
      <c r="U271" s="163"/>
    </row>
    <row r="272" spans="1:21" s="26" customFormat="1" x14ac:dyDescent="0.5">
      <c r="A272" s="160"/>
      <c r="B272" s="161"/>
      <c r="C272" s="162"/>
      <c r="E272" s="163"/>
      <c r="I272" s="163"/>
      <c r="J272" s="163"/>
      <c r="K272" s="164"/>
      <c r="L272" s="163"/>
      <c r="M272" s="165"/>
      <c r="N272" s="165"/>
      <c r="O272" s="165"/>
      <c r="P272" s="165"/>
      <c r="Q272" s="165"/>
      <c r="R272" s="165"/>
      <c r="S272" s="165"/>
      <c r="T272" s="165"/>
      <c r="U272" s="163"/>
    </row>
    <row r="273" spans="1:21" s="26" customFormat="1" x14ac:dyDescent="0.5">
      <c r="A273" s="160"/>
      <c r="B273" s="161"/>
      <c r="C273" s="162"/>
      <c r="E273" s="163"/>
      <c r="I273" s="163"/>
      <c r="J273" s="163"/>
      <c r="K273" s="164"/>
      <c r="L273" s="163"/>
      <c r="M273" s="165"/>
      <c r="N273" s="165"/>
      <c r="O273" s="165"/>
      <c r="P273" s="165"/>
      <c r="Q273" s="165"/>
      <c r="R273" s="165"/>
      <c r="S273" s="165"/>
      <c r="T273" s="165"/>
      <c r="U273" s="163"/>
    </row>
    <row r="274" spans="1:21" s="26" customFormat="1" x14ac:dyDescent="0.5">
      <c r="A274" s="160"/>
      <c r="B274" s="161"/>
      <c r="C274" s="162"/>
      <c r="E274" s="163"/>
      <c r="I274" s="163"/>
      <c r="J274" s="163"/>
      <c r="K274" s="164"/>
      <c r="L274" s="163"/>
      <c r="M274" s="165"/>
      <c r="N274" s="165"/>
      <c r="O274" s="165"/>
      <c r="P274" s="165"/>
      <c r="Q274" s="165"/>
      <c r="R274" s="165"/>
      <c r="S274" s="165"/>
      <c r="T274" s="165"/>
      <c r="U274" s="163"/>
    </row>
    <row r="275" spans="1:21" s="26" customFormat="1" x14ac:dyDescent="0.5">
      <c r="A275" s="160"/>
      <c r="B275" s="161"/>
      <c r="C275" s="162"/>
      <c r="E275" s="163"/>
      <c r="I275" s="163"/>
      <c r="J275" s="163"/>
      <c r="K275" s="164"/>
      <c r="L275" s="163"/>
      <c r="M275" s="165"/>
      <c r="N275" s="165"/>
      <c r="O275" s="165"/>
      <c r="P275" s="165"/>
      <c r="Q275" s="165"/>
      <c r="R275" s="165"/>
      <c r="S275" s="165"/>
      <c r="T275" s="165"/>
      <c r="U275" s="163"/>
    </row>
    <row r="276" spans="1:21" s="26" customFormat="1" x14ac:dyDescent="0.5">
      <c r="A276" s="160"/>
      <c r="B276" s="161"/>
      <c r="C276" s="162"/>
      <c r="E276" s="163"/>
      <c r="I276" s="163"/>
      <c r="J276" s="163"/>
      <c r="K276" s="164"/>
      <c r="L276" s="163"/>
      <c r="M276" s="165"/>
      <c r="N276" s="165"/>
      <c r="O276" s="165"/>
      <c r="P276" s="165"/>
      <c r="Q276" s="165"/>
      <c r="R276" s="165"/>
      <c r="S276" s="165"/>
      <c r="T276" s="165"/>
      <c r="U276" s="163"/>
    </row>
    <row r="277" spans="1:21" s="26" customFormat="1" x14ac:dyDescent="0.5">
      <c r="A277" s="160"/>
      <c r="B277" s="161"/>
      <c r="C277" s="162"/>
      <c r="E277" s="163"/>
      <c r="I277" s="163"/>
      <c r="J277" s="163"/>
      <c r="K277" s="164"/>
      <c r="L277" s="163"/>
      <c r="M277" s="165"/>
      <c r="N277" s="165"/>
      <c r="O277" s="165"/>
      <c r="P277" s="165"/>
      <c r="Q277" s="165"/>
      <c r="R277" s="165"/>
      <c r="S277" s="165"/>
      <c r="T277" s="165"/>
      <c r="U277" s="163"/>
    </row>
    <row r="278" spans="1:21" s="26" customFormat="1" x14ac:dyDescent="0.5">
      <c r="A278" s="160"/>
      <c r="B278" s="161"/>
      <c r="C278" s="162"/>
      <c r="E278" s="163"/>
      <c r="I278" s="163"/>
      <c r="J278" s="163"/>
      <c r="K278" s="164"/>
      <c r="L278" s="163"/>
      <c r="M278" s="165"/>
      <c r="N278" s="165"/>
      <c r="O278" s="165"/>
      <c r="P278" s="165"/>
      <c r="Q278" s="165"/>
      <c r="R278" s="165"/>
      <c r="S278" s="165"/>
      <c r="T278" s="165"/>
      <c r="U278" s="163"/>
    </row>
    <row r="279" spans="1:21" s="26" customFormat="1" x14ac:dyDescent="0.5">
      <c r="A279" s="160"/>
      <c r="B279" s="161"/>
      <c r="C279" s="162"/>
      <c r="E279" s="163"/>
      <c r="I279" s="163"/>
      <c r="J279" s="163"/>
      <c r="K279" s="164"/>
      <c r="L279" s="163"/>
      <c r="M279" s="165"/>
      <c r="N279" s="165"/>
      <c r="O279" s="165"/>
      <c r="P279" s="165"/>
      <c r="Q279" s="165"/>
      <c r="R279" s="165"/>
      <c r="S279" s="165"/>
      <c r="T279" s="165"/>
      <c r="U279" s="163"/>
    </row>
    <row r="280" spans="1:21" s="26" customFormat="1" x14ac:dyDescent="0.5">
      <c r="A280" s="160"/>
      <c r="B280" s="161"/>
      <c r="C280" s="162"/>
      <c r="E280" s="163"/>
      <c r="I280" s="163"/>
      <c r="J280" s="163"/>
      <c r="K280" s="164"/>
      <c r="L280" s="163"/>
      <c r="M280" s="165"/>
      <c r="N280" s="165"/>
      <c r="O280" s="165"/>
      <c r="P280" s="165"/>
      <c r="Q280" s="165"/>
      <c r="R280" s="165"/>
      <c r="S280" s="165"/>
      <c r="T280" s="165"/>
      <c r="U280" s="163"/>
    </row>
    <row r="281" spans="1:21" s="26" customFormat="1" x14ac:dyDescent="0.5">
      <c r="A281" s="160"/>
      <c r="B281" s="161"/>
      <c r="C281" s="162"/>
      <c r="E281" s="163"/>
      <c r="I281" s="163"/>
      <c r="J281" s="163"/>
      <c r="K281" s="164"/>
      <c r="L281" s="163"/>
      <c r="M281" s="165"/>
      <c r="N281" s="165"/>
      <c r="O281" s="165"/>
      <c r="P281" s="165"/>
      <c r="Q281" s="165"/>
      <c r="R281" s="165"/>
      <c r="S281" s="165"/>
      <c r="T281" s="165"/>
      <c r="U281" s="163"/>
    </row>
    <row r="282" spans="1:21" s="26" customFormat="1" x14ac:dyDescent="0.5">
      <c r="A282" s="160"/>
      <c r="B282" s="161"/>
      <c r="C282" s="162"/>
      <c r="E282" s="163"/>
      <c r="I282" s="163"/>
      <c r="J282" s="163"/>
      <c r="K282" s="164"/>
      <c r="L282" s="163"/>
      <c r="M282" s="165"/>
      <c r="N282" s="165"/>
      <c r="O282" s="165"/>
      <c r="P282" s="165"/>
      <c r="Q282" s="165"/>
      <c r="R282" s="165"/>
      <c r="S282" s="165"/>
      <c r="T282" s="165"/>
      <c r="U282" s="163"/>
    </row>
    <row r="283" spans="1:21" s="26" customFormat="1" x14ac:dyDescent="0.5">
      <c r="A283" s="160"/>
      <c r="B283" s="161"/>
      <c r="C283" s="162"/>
      <c r="E283" s="163"/>
      <c r="I283" s="163"/>
      <c r="J283" s="163"/>
      <c r="K283" s="164"/>
      <c r="L283" s="163"/>
      <c r="M283" s="165"/>
      <c r="N283" s="165"/>
      <c r="O283" s="165"/>
      <c r="P283" s="165"/>
      <c r="Q283" s="165"/>
      <c r="R283" s="165"/>
      <c r="S283" s="165"/>
      <c r="T283" s="165"/>
      <c r="U283" s="163"/>
    </row>
    <row r="284" spans="1:21" s="26" customFormat="1" x14ac:dyDescent="0.5">
      <c r="A284" s="160"/>
      <c r="B284" s="161"/>
      <c r="C284" s="162"/>
      <c r="E284" s="163"/>
      <c r="I284" s="163"/>
      <c r="J284" s="163"/>
      <c r="K284" s="164"/>
      <c r="L284" s="163"/>
      <c r="M284" s="165"/>
      <c r="N284" s="165"/>
      <c r="O284" s="165"/>
      <c r="P284" s="165"/>
      <c r="Q284" s="165"/>
      <c r="R284" s="165"/>
      <c r="S284" s="165"/>
      <c r="T284" s="165"/>
      <c r="U284" s="163"/>
    </row>
    <row r="285" spans="1:21" s="26" customFormat="1" x14ac:dyDescent="0.5">
      <c r="A285" s="160"/>
      <c r="B285" s="161"/>
      <c r="C285" s="162"/>
      <c r="E285" s="163"/>
      <c r="I285" s="163"/>
      <c r="J285" s="163"/>
      <c r="K285" s="164"/>
      <c r="L285" s="163"/>
      <c r="M285" s="165"/>
      <c r="N285" s="165"/>
      <c r="O285" s="165"/>
      <c r="P285" s="165"/>
      <c r="Q285" s="165"/>
      <c r="R285" s="165"/>
      <c r="S285" s="165"/>
      <c r="T285" s="165"/>
      <c r="U285" s="163"/>
    </row>
    <row r="286" spans="1:21" s="26" customFormat="1" x14ac:dyDescent="0.5">
      <c r="A286" s="160"/>
      <c r="B286" s="161"/>
      <c r="C286" s="162"/>
      <c r="E286" s="163"/>
      <c r="I286" s="163"/>
      <c r="J286" s="163"/>
      <c r="K286" s="164"/>
      <c r="L286" s="163"/>
      <c r="M286" s="165"/>
      <c r="N286" s="165"/>
      <c r="O286" s="165"/>
      <c r="P286" s="165"/>
      <c r="Q286" s="165"/>
      <c r="R286" s="165"/>
      <c r="S286" s="165"/>
      <c r="T286" s="165"/>
      <c r="U286" s="163"/>
    </row>
    <row r="287" spans="1:21" s="26" customFormat="1" x14ac:dyDescent="0.5">
      <c r="A287" s="160"/>
      <c r="B287" s="161"/>
      <c r="C287" s="162"/>
      <c r="E287" s="163"/>
      <c r="I287" s="163"/>
      <c r="J287" s="163"/>
      <c r="K287" s="164"/>
      <c r="L287" s="163"/>
      <c r="M287" s="165"/>
      <c r="N287" s="165"/>
      <c r="O287" s="165"/>
      <c r="P287" s="165"/>
      <c r="Q287" s="165"/>
      <c r="R287" s="165"/>
      <c r="S287" s="165"/>
      <c r="T287" s="165"/>
      <c r="U287" s="163"/>
    </row>
    <row r="288" spans="1:21" s="26" customFormat="1" x14ac:dyDescent="0.5">
      <c r="A288" s="160"/>
      <c r="B288" s="161"/>
      <c r="C288" s="162"/>
      <c r="E288" s="163"/>
      <c r="I288" s="163"/>
      <c r="J288" s="163"/>
      <c r="K288" s="164"/>
      <c r="L288" s="163"/>
      <c r="M288" s="165"/>
      <c r="N288" s="165"/>
      <c r="O288" s="165"/>
      <c r="P288" s="165"/>
      <c r="Q288" s="165"/>
      <c r="R288" s="165"/>
      <c r="S288" s="165"/>
      <c r="T288" s="165"/>
      <c r="U288" s="163"/>
    </row>
    <row r="289" spans="1:21" s="26" customFormat="1" x14ac:dyDescent="0.5">
      <c r="A289" s="160"/>
      <c r="B289" s="161"/>
      <c r="C289" s="162"/>
      <c r="E289" s="163"/>
      <c r="I289" s="163"/>
      <c r="J289" s="163"/>
      <c r="K289" s="164"/>
      <c r="L289" s="163"/>
      <c r="M289" s="165"/>
      <c r="N289" s="165"/>
      <c r="O289" s="165"/>
      <c r="P289" s="165"/>
      <c r="Q289" s="165"/>
      <c r="R289" s="165"/>
      <c r="S289" s="165"/>
      <c r="T289" s="165"/>
      <c r="U289" s="163"/>
    </row>
    <row r="290" spans="1:21" s="26" customFormat="1" x14ac:dyDescent="0.5">
      <c r="A290" s="160"/>
      <c r="B290" s="161"/>
      <c r="C290" s="162"/>
      <c r="E290" s="163"/>
      <c r="I290" s="163"/>
      <c r="J290" s="163"/>
      <c r="K290" s="164"/>
      <c r="L290" s="163"/>
      <c r="M290" s="165"/>
      <c r="N290" s="165"/>
      <c r="O290" s="165"/>
      <c r="P290" s="165"/>
      <c r="Q290" s="165"/>
      <c r="R290" s="165"/>
      <c r="S290" s="165"/>
      <c r="T290" s="165"/>
      <c r="U290" s="163"/>
    </row>
    <row r="291" spans="1:21" s="26" customFormat="1" x14ac:dyDescent="0.5">
      <c r="A291" s="160"/>
      <c r="B291" s="161"/>
      <c r="C291" s="162"/>
      <c r="E291" s="163"/>
      <c r="I291" s="163"/>
      <c r="J291" s="163"/>
      <c r="K291" s="164"/>
      <c r="L291" s="163"/>
      <c r="M291" s="165"/>
      <c r="N291" s="165"/>
      <c r="O291" s="165"/>
      <c r="P291" s="165"/>
      <c r="Q291" s="165"/>
      <c r="R291" s="165"/>
      <c r="S291" s="165"/>
      <c r="T291" s="165"/>
      <c r="U291" s="163"/>
    </row>
    <row r="292" spans="1:21" s="26" customFormat="1" x14ac:dyDescent="0.5">
      <c r="A292" s="160"/>
      <c r="B292" s="161"/>
      <c r="C292" s="162"/>
      <c r="E292" s="163"/>
      <c r="I292" s="163"/>
      <c r="J292" s="163"/>
      <c r="K292" s="164"/>
      <c r="L292" s="163"/>
      <c r="M292" s="165"/>
      <c r="N292" s="165"/>
      <c r="O292" s="165"/>
      <c r="P292" s="165"/>
      <c r="Q292" s="165"/>
      <c r="R292" s="165"/>
      <c r="S292" s="165"/>
      <c r="T292" s="165"/>
      <c r="U292" s="163"/>
    </row>
    <row r="293" spans="1:21" s="26" customFormat="1" x14ac:dyDescent="0.5">
      <c r="A293" s="160"/>
      <c r="B293" s="161"/>
      <c r="C293" s="162"/>
      <c r="E293" s="163"/>
      <c r="I293" s="163"/>
      <c r="J293" s="163"/>
      <c r="K293" s="164"/>
      <c r="L293" s="163"/>
      <c r="M293" s="165"/>
      <c r="N293" s="165"/>
      <c r="O293" s="165"/>
      <c r="P293" s="165"/>
      <c r="Q293" s="165"/>
      <c r="R293" s="165"/>
      <c r="S293" s="165"/>
      <c r="T293" s="165"/>
      <c r="U293" s="163"/>
    </row>
    <row r="294" spans="1:21" s="26" customFormat="1" x14ac:dyDescent="0.5">
      <c r="A294" s="160"/>
      <c r="B294" s="161"/>
      <c r="C294" s="162"/>
      <c r="E294" s="163"/>
      <c r="I294" s="163"/>
      <c r="J294" s="163"/>
      <c r="K294" s="164"/>
      <c r="L294" s="163"/>
      <c r="M294" s="165"/>
      <c r="N294" s="165"/>
      <c r="O294" s="165"/>
      <c r="P294" s="165"/>
      <c r="Q294" s="165"/>
      <c r="R294" s="165"/>
      <c r="S294" s="165"/>
      <c r="T294" s="165"/>
      <c r="U294" s="163"/>
    </row>
    <row r="295" spans="1:21" s="26" customFormat="1" x14ac:dyDescent="0.5">
      <c r="A295" s="160"/>
      <c r="B295" s="161"/>
      <c r="C295" s="162"/>
      <c r="E295" s="163"/>
      <c r="I295" s="163"/>
      <c r="J295" s="163"/>
      <c r="K295" s="164"/>
      <c r="L295" s="163"/>
      <c r="M295" s="165"/>
      <c r="N295" s="165"/>
      <c r="O295" s="165"/>
      <c r="P295" s="165"/>
      <c r="Q295" s="165"/>
      <c r="R295" s="165"/>
      <c r="S295" s="165"/>
      <c r="T295" s="165"/>
      <c r="U295" s="163"/>
    </row>
    <row r="296" spans="1:21" s="26" customFormat="1" x14ac:dyDescent="0.5">
      <c r="A296" s="160"/>
      <c r="B296" s="161"/>
      <c r="C296" s="162"/>
      <c r="E296" s="163"/>
      <c r="I296" s="163"/>
      <c r="J296" s="163"/>
      <c r="K296" s="164"/>
      <c r="L296" s="163"/>
      <c r="M296" s="165"/>
      <c r="N296" s="165"/>
      <c r="O296" s="165"/>
      <c r="P296" s="165"/>
      <c r="Q296" s="165"/>
      <c r="R296" s="165"/>
      <c r="S296" s="165"/>
      <c r="T296" s="165"/>
      <c r="U296" s="163"/>
    </row>
    <row r="297" spans="1:21" s="26" customFormat="1" x14ac:dyDescent="0.5">
      <c r="A297" s="160"/>
      <c r="B297" s="161"/>
      <c r="C297" s="162"/>
      <c r="E297" s="163"/>
      <c r="I297" s="163"/>
      <c r="J297" s="163"/>
      <c r="K297" s="164"/>
      <c r="L297" s="163"/>
      <c r="M297" s="165"/>
      <c r="N297" s="165"/>
      <c r="O297" s="165"/>
      <c r="P297" s="165"/>
      <c r="Q297" s="165"/>
      <c r="R297" s="165"/>
      <c r="S297" s="165"/>
      <c r="T297" s="165"/>
      <c r="U297" s="163"/>
    </row>
    <row r="298" spans="1:21" s="26" customFormat="1" x14ac:dyDescent="0.5">
      <c r="A298" s="160"/>
      <c r="B298" s="161"/>
      <c r="C298" s="162"/>
      <c r="E298" s="163"/>
      <c r="I298" s="163"/>
      <c r="J298" s="163"/>
      <c r="K298" s="164"/>
      <c r="L298" s="163"/>
      <c r="M298" s="165"/>
      <c r="N298" s="165"/>
      <c r="O298" s="165"/>
      <c r="P298" s="165"/>
      <c r="Q298" s="165"/>
      <c r="R298" s="165"/>
      <c r="S298" s="165"/>
      <c r="T298" s="165"/>
      <c r="U298" s="163"/>
    </row>
    <row r="299" spans="1:21" s="26" customFormat="1" x14ac:dyDescent="0.5">
      <c r="A299" s="160"/>
      <c r="B299" s="161"/>
      <c r="C299" s="162"/>
      <c r="E299" s="163"/>
      <c r="I299" s="163"/>
      <c r="J299" s="163"/>
      <c r="K299" s="164"/>
      <c r="L299" s="163"/>
      <c r="M299" s="165"/>
      <c r="N299" s="165"/>
      <c r="O299" s="165"/>
      <c r="P299" s="165"/>
      <c r="Q299" s="165"/>
      <c r="R299" s="165"/>
      <c r="S299" s="165"/>
      <c r="T299" s="165"/>
      <c r="U299" s="163"/>
    </row>
    <row r="300" spans="1:21" s="26" customFormat="1" x14ac:dyDescent="0.5">
      <c r="A300" s="160"/>
      <c r="B300" s="161"/>
      <c r="C300" s="162"/>
      <c r="E300" s="163"/>
      <c r="I300" s="163"/>
      <c r="J300" s="163"/>
      <c r="K300" s="164"/>
      <c r="L300" s="163"/>
      <c r="M300" s="165"/>
      <c r="N300" s="165"/>
      <c r="O300" s="165"/>
      <c r="P300" s="165"/>
      <c r="Q300" s="165"/>
      <c r="R300" s="165"/>
      <c r="S300" s="165"/>
      <c r="T300" s="165"/>
      <c r="U300" s="163"/>
    </row>
    <row r="301" spans="1:21" s="26" customFormat="1" x14ac:dyDescent="0.5">
      <c r="A301" s="160"/>
      <c r="B301" s="161"/>
      <c r="C301" s="162"/>
      <c r="E301" s="163"/>
      <c r="I301" s="163"/>
      <c r="J301" s="163"/>
      <c r="K301" s="164"/>
      <c r="L301" s="163"/>
      <c r="M301" s="165"/>
      <c r="N301" s="165"/>
      <c r="O301" s="165"/>
      <c r="P301" s="165"/>
      <c r="Q301" s="165"/>
      <c r="R301" s="165"/>
      <c r="S301" s="165"/>
      <c r="T301" s="165"/>
      <c r="U301" s="163"/>
    </row>
    <row r="302" spans="1:21" s="26" customFormat="1" x14ac:dyDescent="0.5">
      <c r="A302" s="160"/>
      <c r="B302" s="161"/>
      <c r="C302" s="162"/>
      <c r="E302" s="163"/>
      <c r="I302" s="163"/>
      <c r="J302" s="163"/>
      <c r="K302" s="164"/>
      <c r="L302" s="163"/>
      <c r="M302" s="165"/>
      <c r="N302" s="165"/>
      <c r="O302" s="165"/>
      <c r="P302" s="165"/>
      <c r="Q302" s="165"/>
      <c r="R302" s="165"/>
      <c r="S302" s="165"/>
      <c r="T302" s="165"/>
      <c r="U302" s="163"/>
    </row>
    <row r="303" spans="1:21" s="26" customFormat="1" x14ac:dyDescent="0.5">
      <c r="A303" s="160"/>
      <c r="B303" s="161"/>
      <c r="C303" s="162"/>
      <c r="E303" s="163"/>
      <c r="I303" s="163"/>
      <c r="J303" s="163"/>
      <c r="K303" s="164"/>
      <c r="L303" s="163"/>
      <c r="M303" s="165"/>
      <c r="N303" s="165"/>
      <c r="O303" s="165"/>
      <c r="P303" s="165"/>
      <c r="Q303" s="165"/>
      <c r="R303" s="165"/>
      <c r="S303" s="165"/>
      <c r="T303" s="165"/>
      <c r="U303" s="163"/>
    </row>
    <row r="304" spans="1:21" s="26" customFormat="1" x14ac:dyDescent="0.5">
      <c r="A304" s="160"/>
      <c r="B304" s="161"/>
      <c r="C304" s="162"/>
      <c r="E304" s="163"/>
      <c r="I304" s="163"/>
      <c r="J304" s="163"/>
      <c r="K304" s="164"/>
      <c r="L304" s="163"/>
      <c r="M304" s="165"/>
      <c r="N304" s="165"/>
      <c r="O304" s="165"/>
      <c r="P304" s="165"/>
      <c r="Q304" s="165"/>
      <c r="R304" s="165"/>
      <c r="S304" s="165"/>
      <c r="T304" s="165"/>
      <c r="U304" s="163"/>
    </row>
    <row r="305" spans="1:21" s="26" customFormat="1" x14ac:dyDescent="0.5">
      <c r="A305" s="160"/>
      <c r="B305" s="161"/>
      <c r="C305" s="162"/>
      <c r="E305" s="163"/>
      <c r="I305" s="163"/>
      <c r="J305" s="163"/>
      <c r="K305" s="164"/>
      <c r="L305" s="163"/>
      <c r="M305" s="165"/>
      <c r="N305" s="165"/>
      <c r="O305" s="165"/>
      <c r="P305" s="165"/>
      <c r="Q305" s="165"/>
      <c r="R305" s="165"/>
      <c r="S305" s="165"/>
      <c r="T305" s="165"/>
      <c r="U305" s="163"/>
    </row>
    <row r="306" spans="1:21" s="26" customFormat="1" x14ac:dyDescent="0.5">
      <c r="A306" s="160"/>
      <c r="B306" s="161"/>
      <c r="C306" s="162"/>
      <c r="E306" s="163"/>
      <c r="I306" s="163"/>
      <c r="J306" s="163"/>
      <c r="K306" s="164"/>
      <c r="L306" s="163"/>
      <c r="M306" s="165"/>
      <c r="N306" s="165"/>
      <c r="O306" s="165"/>
      <c r="P306" s="165"/>
      <c r="Q306" s="165"/>
      <c r="R306" s="165"/>
      <c r="S306" s="165"/>
      <c r="T306" s="165"/>
      <c r="U306" s="163"/>
    </row>
    <row r="307" spans="1:21" s="26" customFormat="1" x14ac:dyDescent="0.5">
      <c r="A307" s="160"/>
      <c r="B307" s="161"/>
      <c r="C307" s="162"/>
      <c r="E307" s="163"/>
      <c r="I307" s="163"/>
      <c r="J307" s="163"/>
      <c r="K307" s="164"/>
      <c r="L307" s="163"/>
      <c r="M307" s="165"/>
      <c r="N307" s="165"/>
      <c r="O307" s="165"/>
      <c r="P307" s="165"/>
      <c r="Q307" s="165"/>
      <c r="R307" s="165"/>
      <c r="S307" s="165"/>
      <c r="T307" s="165"/>
      <c r="U307" s="163"/>
    </row>
    <row r="308" spans="1:21" s="26" customFormat="1" x14ac:dyDescent="0.5">
      <c r="A308" s="160"/>
      <c r="B308" s="161"/>
      <c r="C308" s="162"/>
      <c r="E308" s="163"/>
      <c r="I308" s="163"/>
      <c r="J308" s="163"/>
      <c r="K308" s="164"/>
      <c r="L308" s="163"/>
      <c r="M308" s="165"/>
      <c r="N308" s="165"/>
      <c r="O308" s="165"/>
      <c r="P308" s="165"/>
      <c r="Q308" s="165"/>
      <c r="R308" s="165"/>
      <c r="S308" s="165"/>
      <c r="T308" s="165"/>
      <c r="U308" s="163"/>
    </row>
    <row r="309" spans="1:21" s="26" customFormat="1" x14ac:dyDescent="0.5">
      <c r="A309" s="160"/>
      <c r="B309" s="161"/>
      <c r="C309" s="162"/>
      <c r="E309" s="163"/>
      <c r="I309" s="163"/>
      <c r="J309" s="163"/>
      <c r="K309" s="164"/>
      <c r="L309" s="163"/>
      <c r="M309" s="165"/>
      <c r="N309" s="165"/>
      <c r="O309" s="165"/>
      <c r="P309" s="165"/>
      <c r="Q309" s="165"/>
      <c r="R309" s="165"/>
      <c r="S309" s="165"/>
      <c r="T309" s="165"/>
      <c r="U309" s="163"/>
    </row>
    <row r="310" spans="1:21" s="26" customFormat="1" x14ac:dyDescent="0.5">
      <c r="A310" s="160"/>
      <c r="B310" s="161"/>
      <c r="C310" s="162"/>
      <c r="E310" s="163"/>
      <c r="I310" s="163"/>
      <c r="J310" s="163"/>
      <c r="K310" s="164"/>
      <c r="L310" s="163"/>
      <c r="M310" s="165"/>
      <c r="N310" s="165"/>
      <c r="O310" s="165"/>
      <c r="P310" s="165"/>
      <c r="Q310" s="165"/>
      <c r="R310" s="165"/>
      <c r="S310" s="165"/>
      <c r="T310" s="165"/>
      <c r="U310" s="163"/>
    </row>
    <row r="311" spans="1:21" s="26" customFormat="1" x14ac:dyDescent="0.5">
      <c r="A311" s="160"/>
      <c r="B311" s="161"/>
      <c r="C311" s="162"/>
      <c r="E311" s="163"/>
      <c r="I311" s="163"/>
      <c r="J311" s="163"/>
      <c r="K311" s="164"/>
      <c r="L311" s="163"/>
      <c r="M311" s="165"/>
      <c r="N311" s="165"/>
      <c r="O311" s="165"/>
      <c r="P311" s="165"/>
      <c r="Q311" s="165"/>
      <c r="R311" s="165"/>
      <c r="S311" s="165"/>
      <c r="T311" s="165"/>
      <c r="U311" s="163"/>
    </row>
    <row r="312" spans="1:21" s="26" customFormat="1" x14ac:dyDescent="0.5">
      <c r="A312" s="160"/>
      <c r="B312" s="161"/>
      <c r="C312" s="162"/>
      <c r="E312" s="163"/>
      <c r="I312" s="163"/>
      <c r="J312" s="163"/>
      <c r="K312" s="164"/>
      <c r="L312" s="163"/>
      <c r="M312" s="165"/>
      <c r="N312" s="165"/>
      <c r="O312" s="165"/>
      <c r="P312" s="165"/>
      <c r="Q312" s="165"/>
      <c r="R312" s="165"/>
      <c r="S312" s="165"/>
      <c r="T312" s="165"/>
      <c r="U312" s="163"/>
    </row>
    <row r="313" spans="1:21" s="26" customFormat="1" x14ac:dyDescent="0.5">
      <c r="A313" s="160"/>
      <c r="B313" s="161"/>
      <c r="C313" s="162"/>
      <c r="E313" s="163"/>
      <c r="I313" s="163"/>
      <c r="J313" s="163"/>
      <c r="K313" s="164"/>
      <c r="L313" s="163"/>
      <c r="M313" s="165"/>
      <c r="N313" s="165"/>
      <c r="O313" s="165"/>
      <c r="P313" s="165"/>
      <c r="Q313" s="165"/>
      <c r="R313" s="165"/>
      <c r="S313" s="165"/>
      <c r="T313" s="165"/>
      <c r="U313" s="163"/>
    </row>
    <row r="314" spans="1:21" s="26" customFormat="1" x14ac:dyDescent="0.5">
      <c r="A314" s="160"/>
      <c r="B314" s="161"/>
      <c r="C314" s="162"/>
      <c r="E314" s="163"/>
      <c r="I314" s="163"/>
      <c r="J314" s="163"/>
      <c r="K314" s="164"/>
      <c r="L314" s="163"/>
      <c r="M314" s="165"/>
      <c r="N314" s="165"/>
      <c r="O314" s="165"/>
      <c r="P314" s="165"/>
      <c r="Q314" s="165"/>
      <c r="R314" s="165"/>
      <c r="S314" s="165"/>
      <c r="T314" s="165"/>
      <c r="U314" s="163"/>
    </row>
    <row r="315" spans="1:21" s="26" customFormat="1" x14ac:dyDescent="0.5">
      <c r="A315" s="160"/>
      <c r="B315" s="161"/>
      <c r="C315" s="162"/>
      <c r="E315" s="163"/>
      <c r="I315" s="163"/>
      <c r="J315" s="163"/>
      <c r="K315" s="164"/>
      <c r="L315" s="163"/>
      <c r="M315" s="165"/>
      <c r="N315" s="165"/>
      <c r="O315" s="165"/>
      <c r="P315" s="165"/>
      <c r="Q315" s="165"/>
      <c r="R315" s="165"/>
      <c r="S315" s="165"/>
      <c r="T315" s="165"/>
      <c r="U315" s="163"/>
    </row>
    <row r="316" spans="1:21" s="26" customFormat="1" x14ac:dyDescent="0.5">
      <c r="A316" s="160"/>
      <c r="B316" s="161"/>
      <c r="C316" s="162"/>
      <c r="E316" s="163"/>
      <c r="I316" s="163"/>
      <c r="J316" s="163"/>
      <c r="K316" s="164"/>
      <c r="L316" s="163"/>
      <c r="M316" s="165"/>
      <c r="N316" s="165"/>
      <c r="O316" s="165"/>
      <c r="P316" s="165"/>
      <c r="Q316" s="165"/>
      <c r="R316" s="165"/>
      <c r="S316" s="165"/>
      <c r="T316" s="165"/>
      <c r="U316" s="163"/>
    </row>
    <row r="317" spans="1:21" s="26" customFormat="1" x14ac:dyDescent="0.5">
      <c r="A317" s="160"/>
      <c r="B317" s="161"/>
      <c r="C317" s="162"/>
      <c r="E317" s="163"/>
      <c r="I317" s="163"/>
      <c r="J317" s="163"/>
      <c r="K317" s="164"/>
      <c r="L317" s="163"/>
      <c r="M317" s="165"/>
      <c r="N317" s="165"/>
      <c r="O317" s="165"/>
      <c r="P317" s="165"/>
      <c r="Q317" s="165"/>
      <c r="R317" s="165"/>
      <c r="S317" s="165"/>
      <c r="T317" s="165"/>
      <c r="U317" s="163"/>
    </row>
    <row r="318" spans="1:21" s="26" customFormat="1" x14ac:dyDescent="0.5">
      <c r="A318" s="160"/>
      <c r="B318" s="161"/>
      <c r="C318" s="162"/>
      <c r="E318" s="163"/>
      <c r="I318" s="163"/>
      <c r="J318" s="163"/>
      <c r="K318" s="164"/>
      <c r="L318" s="163"/>
      <c r="M318" s="165"/>
      <c r="N318" s="165"/>
      <c r="O318" s="165"/>
      <c r="P318" s="165"/>
      <c r="Q318" s="165"/>
      <c r="R318" s="165"/>
      <c r="S318" s="165"/>
      <c r="T318" s="165"/>
      <c r="U318" s="163"/>
    </row>
    <row r="319" spans="1:21" s="26" customFormat="1" x14ac:dyDescent="0.5">
      <c r="A319" s="160"/>
      <c r="B319" s="161"/>
      <c r="C319" s="162"/>
      <c r="E319" s="163"/>
      <c r="I319" s="163"/>
      <c r="J319" s="163"/>
      <c r="K319" s="164"/>
      <c r="L319" s="163"/>
      <c r="M319" s="165"/>
      <c r="N319" s="165"/>
      <c r="O319" s="165"/>
      <c r="P319" s="165"/>
      <c r="Q319" s="165"/>
      <c r="R319" s="165"/>
      <c r="S319" s="165"/>
      <c r="T319" s="165"/>
      <c r="U319" s="163"/>
    </row>
    <row r="320" spans="1:21" s="26" customFormat="1" x14ac:dyDescent="0.5">
      <c r="A320" s="160"/>
      <c r="B320" s="161"/>
      <c r="C320" s="162"/>
      <c r="E320" s="163"/>
      <c r="I320" s="163"/>
      <c r="J320" s="163"/>
      <c r="K320" s="164"/>
      <c r="L320" s="163"/>
      <c r="M320" s="165"/>
      <c r="N320" s="165"/>
      <c r="O320" s="165"/>
      <c r="P320" s="165"/>
      <c r="Q320" s="165"/>
      <c r="R320" s="165"/>
      <c r="S320" s="165"/>
      <c r="T320" s="165"/>
      <c r="U320" s="163"/>
    </row>
    <row r="321" spans="1:21" s="26" customFormat="1" x14ac:dyDescent="0.5">
      <c r="A321" s="160"/>
      <c r="B321" s="161"/>
      <c r="C321" s="162"/>
      <c r="E321" s="163"/>
      <c r="I321" s="163"/>
      <c r="J321" s="163"/>
      <c r="K321" s="164"/>
      <c r="L321" s="163"/>
      <c r="M321" s="165"/>
      <c r="N321" s="165"/>
      <c r="O321" s="165"/>
      <c r="P321" s="165"/>
      <c r="Q321" s="165"/>
      <c r="R321" s="165"/>
      <c r="S321" s="165"/>
      <c r="T321" s="165"/>
      <c r="U321" s="163"/>
    </row>
    <row r="322" spans="1:21" s="26" customFormat="1" x14ac:dyDescent="0.5">
      <c r="A322" s="160"/>
      <c r="B322" s="161"/>
      <c r="C322" s="162"/>
      <c r="E322" s="163"/>
      <c r="I322" s="163"/>
      <c r="J322" s="163"/>
      <c r="K322" s="164"/>
      <c r="L322" s="163"/>
      <c r="M322" s="165"/>
      <c r="N322" s="165"/>
      <c r="O322" s="165"/>
      <c r="P322" s="165"/>
      <c r="Q322" s="165"/>
      <c r="R322" s="165"/>
      <c r="S322" s="165"/>
      <c r="T322" s="165"/>
      <c r="U322" s="163"/>
    </row>
    <row r="323" spans="1:21" s="26" customFormat="1" x14ac:dyDescent="0.5">
      <c r="A323" s="160"/>
      <c r="B323" s="161"/>
      <c r="C323" s="162"/>
      <c r="E323" s="163"/>
      <c r="I323" s="163"/>
      <c r="J323" s="163"/>
      <c r="K323" s="164"/>
      <c r="L323" s="163"/>
      <c r="M323" s="165"/>
      <c r="N323" s="165"/>
      <c r="O323" s="165"/>
      <c r="P323" s="165"/>
      <c r="Q323" s="165"/>
      <c r="R323" s="165"/>
      <c r="S323" s="165"/>
      <c r="T323" s="165"/>
      <c r="U323" s="163"/>
    </row>
    <row r="324" spans="1:21" s="26" customFormat="1" x14ac:dyDescent="0.5">
      <c r="A324" s="160"/>
      <c r="B324" s="161"/>
      <c r="C324" s="162"/>
      <c r="E324" s="163"/>
      <c r="I324" s="163"/>
      <c r="J324" s="163"/>
      <c r="K324" s="164"/>
      <c r="L324" s="163"/>
      <c r="M324" s="165"/>
      <c r="N324" s="165"/>
      <c r="O324" s="165"/>
      <c r="P324" s="165"/>
      <c r="Q324" s="165"/>
      <c r="R324" s="165"/>
      <c r="S324" s="165"/>
      <c r="T324" s="165"/>
      <c r="U324" s="163"/>
    </row>
    <row r="325" spans="1:21" s="26" customFormat="1" x14ac:dyDescent="0.5">
      <c r="A325" s="160"/>
      <c r="B325" s="161"/>
      <c r="C325" s="162"/>
      <c r="E325" s="163"/>
      <c r="I325" s="163"/>
      <c r="J325" s="163"/>
      <c r="K325" s="164"/>
      <c r="L325" s="163"/>
      <c r="M325" s="165"/>
      <c r="N325" s="165"/>
      <c r="O325" s="165"/>
      <c r="P325" s="165"/>
      <c r="Q325" s="165"/>
      <c r="R325" s="165"/>
      <c r="S325" s="165"/>
      <c r="T325" s="165"/>
      <c r="U325" s="163"/>
    </row>
    <row r="326" spans="1:21" s="26" customFormat="1" x14ac:dyDescent="0.5">
      <c r="A326" s="160"/>
      <c r="B326" s="161"/>
      <c r="C326" s="162"/>
      <c r="E326" s="163"/>
      <c r="I326" s="163"/>
      <c r="J326" s="163"/>
      <c r="K326" s="164"/>
      <c r="L326" s="163"/>
      <c r="M326" s="165"/>
      <c r="N326" s="165"/>
      <c r="O326" s="165"/>
      <c r="P326" s="165"/>
      <c r="Q326" s="165"/>
      <c r="R326" s="165"/>
      <c r="S326" s="165"/>
      <c r="T326" s="165"/>
      <c r="U326" s="163"/>
    </row>
    <row r="327" spans="1:21" s="26" customFormat="1" x14ac:dyDescent="0.5">
      <c r="A327" s="160"/>
      <c r="B327" s="161"/>
      <c r="C327" s="162"/>
      <c r="E327" s="163"/>
      <c r="I327" s="163"/>
      <c r="J327" s="163"/>
      <c r="K327" s="164"/>
      <c r="L327" s="163"/>
      <c r="M327" s="165"/>
      <c r="N327" s="165"/>
      <c r="O327" s="165"/>
      <c r="P327" s="165"/>
      <c r="Q327" s="165"/>
      <c r="R327" s="165"/>
      <c r="S327" s="165"/>
      <c r="T327" s="165"/>
      <c r="U327" s="163"/>
    </row>
    <row r="328" spans="1:21" s="26" customFormat="1" x14ac:dyDescent="0.5">
      <c r="A328" s="160"/>
      <c r="B328" s="161"/>
      <c r="C328" s="162"/>
      <c r="E328" s="163"/>
      <c r="I328" s="163"/>
      <c r="J328" s="163"/>
      <c r="K328" s="164"/>
      <c r="L328" s="163"/>
      <c r="M328" s="165"/>
      <c r="N328" s="165"/>
      <c r="O328" s="165"/>
      <c r="P328" s="165"/>
      <c r="Q328" s="165"/>
      <c r="R328" s="165"/>
      <c r="S328" s="165"/>
      <c r="T328" s="165"/>
      <c r="U328" s="163"/>
    </row>
    <row r="329" spans="1:21" s="26" customFormat="1" x14ac:dyDescent="0.5">
      <c r="A329" s="160"/>
      <c r="B329" s="161"/>
      <c r="C329" s="162"/>
      <c r="E329" s="163"/>
      <c r="I329" s="163"/>
      <c r="J329" s="163"/>
      <c r="K329" s="164"/>
      <c r="L329" s="163"/>
      <c r="M329" s="165"/>
      <c r="N329" s="165"/>
      <c r="O329" s="165"/>
      <c r="P329" s="165"/>
      <c r="Q329" s="165"/>
      <c r="R329" s="165"/>
      <c r="S329" s="165"/>
      <c r="T329" s="165"/>
      <c r="U329" s="163"/>
    </row>
    <row r="330" spans="1:21" s="26" customFormat="1" x14ac:dyDescent="0.5">
      <c r="A330" s="160"/>
      <c r="B330" s="161"/>
      <c r="C330" s="162"/>
      <c r="E330" s="163"/>
      <c r="I330" s="163"/>
      <c r="J330" s="163"/>
      <c r="K330" s="164"/>
      <c r="L330" s="163"/>
      <c r="M330" s="165"/>
      <c r="N330" s="165"/>
      <c r="O330" s="165"/>
      <c r="P330" s="165"/>
      <c r="Q330" s="165"/>
      <c r="R330" s="165"/>
      <c r="S330" s="165"/>
      <c r="T330" s="165"/>
      <c r="U330" s="163"/>
    </row>
    <row r="331" spans="1:21" s="26" customFormat="1" x14ac:dyDescent="0.5">
      <c r="A331" s="160"/>
      <c r="B331" s="161"/>
      <c r="C331" s="162"/>
      <c r="E331" s="163"/>
      <c r="I331" s="163"/>
      <c r="J331" s="163"/>
      <c r="K331" s="164"/>
      <c r="L331" s="163"/>
      <c r="M331" s="165"/>
      <c r="N331" s="165"/>
      <c r="O331" s="165"/>
      <c r="P331" s="165"/>
      <c r="Q331" s="165"/>
      <c r="R331" s="165"/>
      <c r="S331" s="165"/>
      <c r="T331" s="165"/>
      <c r="U331" s="163"/>
    </row>
    <row r="332" spans="1:21" s="26" customFormat="1" x14ac:dyDescent="0.5">
      <c r="A332" s="160"/>
      <c r="B332" s="161"/>
      <c r="C332" s="162"/>
      <c r="E332" s="163"/>
      <c r="I332" s="163"/>
      <c r="J332" s="163"/>
      <c r="K332" s="164"/>
      <c r="L332" s="163"/>
      <c r="M332" s="165"/>
      <c r="N332" s="165"/>
      <c r="O332" s="165"/>
      <c r="P332" s="165"/>
      <c r="Q332" s="165"/>
      <c r="R332" s="165"/>
      <c r="S332" s="165"/>
      <c r="T332" s="165"/>
      <c r="U332" s="163"/>
    </row>
    <row r="333" spans="1:21" s="26" customFormat="1" x14ac:dyDescent="0.5">
      <c r="A333" s="160"/>
      <c r="B333" s="161"/>
      <c r="C333" s="162"/>
      <c r="E333" s="163"/>
      <c r="I333" s="163"/>
      <c r="J333" s="163"/>
      <c r="K333" s="164"/>
      <c r="L333" s="163"/>
      <c r="M333" s="165"/>
      <c r="N333" s="165"/>
      <c r="O333" s="165"/>
      <c r="P333" s="165"/>
      <c r="Q333" s="165"/>
      <c r="R333" s="165"/>
      <c r="S333" s="165"/>
      <c r="T333" s="165"/>
      <c r="U333" s="163"/>
    </row>
    <row r="334" spans="1:21" s="26" customFormat="1" x14ac:dyDescent="0.5">
      <c r="A334" s="160"/>
      <c r="B334" s="161"/>
      <c r="C334" s="162"/>
      <c r="E334" s="163"/>
      <c r="I334" s="163"/>
      <c r="J334" s="163"/>
      <c r="K334" s="164"/>
      <c r="L334" s="163"/>
      <c r="M334" s="165"/>
      <c r="N334" s="165"/>
      <c r="O334" s="165"/>
      <c r="P334" s="165"/>
      <c r="Q334" s="165"/>
      <c r="R334" s="165"/>
      <c r="S334" s="165"/>
      <c r="T334" s="165"/>
      <c r="U334" s="163"/>
    </row>
    <row r="335" spans="1:21" s="26" customFormat="1" x14ac:dyDescent="0.5">
      <c r="A335" s="160"/>
      <c r="B335" s="161"/>
      <c r="C335" s="162"/>
      <c r="E335" s="163"/>
      <c r="I335" s="163"/>
      <c r="J335" s="163"/>
      <c r="K335" s="164"/>
      <c r="L335" s="163"/>
      <c r="M335" s="165"/>
      <c r="N335" s="165"/>
      <c r="O335" s="165"/>
      <c r="P335" s="165"/>
      <c r="Q335" s="165"/>
      <c r="R335" s="165"/>
      <c r="S335" s="165"/>
      <c r="T335" s="165"/>
      <c r="U335" s="163"/>
    </row>
    <row r="336" spans="1:21" s="26" customFormat="1" x14ac:dyDescent="0.5">
      <c r="A336" s="160"/>
      <c r="B336" s="161"/>
      <c r="C336" s="162"/>
      <c r="E336" s="163"/>
      <c r="I336" s="163"/>
      <c r="J336" s="163"/>
      <c r="K336" s="164"/>
      <c r="L336" s="163"/>
      <c r="M336" s="165"/>
      <c r="N336" s="165"/>
      <c r="O336" s="165"/>
      <c r="P336" s="165"/>
      <c r="Q336" s="165"/>
      <c r="R336" s="165"/>
      <c r="S336" s="165"/>
      <c r="T336" s="165"/>
      <c r="U336" s="163"/>
    </row>
    <row r="337" spans="1:21" s="26" customFormat="1" x14ac:dyDescent="0.5">
      <c r="A337" s="160"/>
      <c r="B337" s="161"/>
      <c r="C337" s="162"/>
      <c r="E337" s="163"/>
      <c r="I337" s="163"/>
      <c r="J337" s="163"/>
      <c r="K337" s="164"/>
      <c r="L337" s="163"/>
      <c r="M337" s="165"/>
      <c r="N337" s="165"/>
      <c r="O337" s="165"/>
      <c r="P337" s="165"/>
      <c r="Q337" s="165"/>
      <c r="R337" s="165"/>
      <c r="S337" s="165"/>
      <c r="T337" s="165"/>
      <c r="U337" s="163"/>
    </row>
    <row r="338" spans="1:21" s="26" customFormat="1" x14ac:dyDescent="0.5">
      <c r="A338" s="160"/>
      <c r="B338" s="161"/>
      <c r="C338" s="162"/>
      <c r="E338" s="163"/>
      <c r="I338" s="163"/>
      <c r="J338" s="163"/>
      <c r="K338" s="164"/>
      <c r="L338" s="163"/>
      <c r="M338" s="165"/>
      <c r="N338" s="165"/>
      <c r="O338" s="165"/>
      <c r="P338" s="165"/>
      <c r="Q338" s="165"/>
      <c r="R338" s="165"/>
      <c r="S338" s="165"/>
      <c r="T338" s="165"/>
      <c r="U338" s="163"/>
    </row>
    <row r="339" spans="1:21" s="26" customFormat="1" x14ac:dyDescent="0.5">
      <c r="A339" s="160"/>
      <c r="B339" s="161"/>
      <c r="C339" s="162"/>
      <c r="E339" s="163"/>
      <c r="I339" s="163"/>
      <c r="J339" s="163"/>
      <c r="K339" s="164"/>
      <c r="L339" s="163"/>
      <c r="M339" s="165"/>
      <c r="N339" s="165"/>
      <c r="O339" s="165"/>
      <c r="P339" s="165"/>
      <c r="Q339" s="165"/>
      <c r="R339" s="165"/>
      <c r="S339" s="165"/>
      <c r="T339" s="165"/>
      <c r="U339" s="163"/>
    </row>
    <row r="340" spans="1:21" s="26" customFormat="1" x14ac:dyDescent="0.5">
      <c r="A340" s="160"/>
      <c r="B340" s="161"/>
      <c r="C340" s="162"/>
      <c r="E340" s="163"/>
      <c r="I340" s="163"/>
      <c r="J340" s="163"/>
      <c r="K340" s="164"/>
      <c r="L340" s="163"/>
      <c r="M340" s="165"/>
      <c r="N340" s="165"/>
      <c r="O340" s="165"/>
      <c r="P340" s="165"/>
      <c r="Q340" s="165"/>
      <c r="R340" s="165"/>
      <c r="S340" s="165"/>
      <c r="T340" s="165"/>
      <c r="U340" s="163"/>
    </row>
    <row r="341" spans="1:21" s="26" customFormat="1" x14ac:dyDescent="0.5">
      <c r="A341" s="160"/>
      <c r="B341" s="161"/>
      <c r="C341" s="162"/>
      <c r="E341" s="163"/>
      <c r="I341" s="163"/>
      <c r="J341" s="163"/>
      <c r="K341" s="164"/>
      <c r="L341" s="163"/>
      <c r="M341" s="165"/>
      <c r="N341" s="165"/>
      <c r="O341" s="165"/>
      <c r="P341" s="165"/>
      <c r="Q341" s="165"/>
      <c r="R341" s="165"/>
      <c r="S341" s="165"/>
      <c r="T341" s="165"/>
      <c r="U341" s="163"/>
    </row>
    <row r="342" spans="1:21" s="26" customFormat="1" x14ac:dyDescent="0.5">
      <c r="A342" s="160"/>
      <c r="B342" s="161"/>
      <c r="C342" s="162"/>
      <c r="E342" s="163"/>
      <c r="I342" s="163"/>
      <c r="J342" s="163"/>
      <c r="K342" s="164"/>
      <c r="L342" s="163"/>
      <c r="M342" s="165"/>
      <c r="N342" s="165"/>
      <c r="O342" s="165"/>
      <c r="P342" s="165"/>
      <c r="Q342" s="165"/>
      <c r="R342" s="165"/>
      <c r="S342" s="165"/>
      <c r="T342" s="165"/>
      <c r="U342" s="163"/>
    </row>
    <row r="343" spans="1:21" s="26" customFormat="1" x14ac:dyDescent="0.5">
      <c r="A343" s="160"/>
      <c r="B343" s="161"/>
      <c r="C343" s="162"/>
      <c r="E343" s="163"/>
      <c r="I343" s="163"/>
      <c r="J343" s="163"/>
      <c r="K343" s="164"/>
      <c r="L343" s="163"/>
      <c r="M343" s="165"/>
      <c r="N343" s="165"/>
      <c r="O343" s="165"/>
      <c r="P343" s="165"/>
      <c r="Q343" s="165"/>
      <c r="R343" s="165"/>
      <c r="S343" s="165"/>
      <c r="T343" s="165"/>
      <c r="U343" s="163"/>
    </row>
    <row r="344" spans="1:21" s="26" customFormat="1" x14ac:dyDescent="0.5">
      <c r="A344" s="160"/>
      <c r="B344" s="161"/>
      <c r="C344" s="162"/>
      <c r="E344" s="163"/>
      <c r="I344" s="163"/>
      <c r="J344" s="163"/>
      <c r="K344" s="164"/>
      <c r="L344" s="163"/>
      <c r="M344" s="165"/>
      <c r="N344" s="165"/>
      <c r="O344" s="165"/>
      <c r="P344" s="165"/>
      <c r="Q344" s="165"/>
      <c r="R344" s="165"/>
      <c r="S344" s="165"/>
      <c r="T344" s="165"/>
      <c r="U344" s="163"/>
    </row>
    <row r="345" spans="1:21" s="26" customFormat="1" x14ac:dyDescent="0.5">
      <c r="A345" s="160"/>
      <c r="B345" s="161"/>
      <c r="C345" s="162"/>
      <c r="E345" s="163"/>
      <c r="I345" s="163"/>
      <c r="J345" s="163"/>
      <c r="K345" s="164"/>
      <c r="L345" s="163"/>
      <c r="M345" s="165"/>
      <c r="N345" s="165"/>
      <c r="O345" s="165"/>
      <c r="P345" s="165"/>
      <c r="Q345" s="165"/>
      <c r="R345" s="165"/>
      <c r="S345" s="165"/>
      <c r="T345" s="165"/>
      <c r="U345" s="163"/>
    </row>
    <row r="346" spans="1:21" s="26" customFormat="1" x14ac:dyDescent="0.5">
      <c r="A346" s="160"/>
      <c r="B346" s="161"/>
      <c r="C346" s="162"/>
      <c r="E346" s="163"/>
      <c r="I346" s="163"/>
      <c r="J346" s="163"/>
      <c r="K346" s="164"/>
      <c r="L346" s="163"/>
      <c r="M346" s="165"/>
      <c r="N346" s="165"/>
      <c r="O346" s="165"/>
      <c r="P346" s="165"/>
      <c r="Q346" s="165"/>
      <c r="R346" s="165"/>
      <c r="S346" s="165"/>
      <c r="T346" s="165"/>
      <c r="U346" s="163"/>
    </row>
    <row r="347" spans="1:21" s="26" customFormat="1" x14ac:dyDescent="0.5">
      <c r="A347" s="160"/>
      <c r="B347" s="161"/>
      <c r="C347" s="162"/>
      <c r="E347" s="163"/>
      <c r="I347" s="163"/>
      <c r="J347" s="163"/>
      <c r="K347" s="164"/>
      <c r="L347" s="163"/>
      <c r="M347" s="165"/>
      <c r="N347" s="165"/>
      <c r="O347" s="165"/>
      <c r="P347" s="165"/>
      <c r="Q347" s="165"/>
      <c r="R347" s="165"/>
      <c r="S347" s="165"/>
      <c r="T347" s="165"/>
      <c r="U347" s="163"/>
    </row>
    <row r="348" spans="1:21" s="26" customFormat="1" x14ac:dyDescent="0.5">
      <c r="A348" s="160"/>
      <c r="B348" s="161"/>
      <c r="C348" s="162"/>
      <c r="E348" s="163"/>
      <c r="I348" s="163"/>
      <c r="J348" s="163"/>
      <c r="K348" s="164"/>
      <c r="L348" s="163"/>
      <c r="M348" s="165"/>
      <c r="N348" s="165"/>
      <c r="O348" s="165"/>
      <c r="P348" s="165"/>
      <c r="Q348" s="165"/>
      <c r="R348" s="165"/>
      <c r="S348" s="165"/>
      <c r="T348" s="165"/>
      <c r="U348" s="163"/>
    </row>
    <row r="349" spans="1:21" s="26" customFormat="1" x14ac:dyDescent="0.5">
      <c r="A349" s="160"/>
      <c r="B349" s="161"/>
      <c r="C349" s="162"/>
      <c r="E349" s="163"/>
      <c r="I349" s="163"/>
      <c r="J349" s="163"/>
      <c r="K349" s="164"/>
      <c r="L349" s="163"/>
      <c r="M349" s="165"/>
      <c r="N349" s="165"/>
      <c r="O349" s="165"/>
      <c r="P349" s="165"/>
      <c r="Q349" s="165"/>
      <c r="R349" s="165"/>
      <c r="S349" s="165"/>
      <c r="T349" s="165"/>
      <c r="U349" s="163"/>
    </row>
    <row r="350" spans="1:21" s="26" customFormat="1" x14ac:dyDescent="0.5">
      <c r="A350" s="160"/>
      <c r="B350" s="161"/>
      <c r="C350" s="162"/>
      <c r="E350" s="163"/>
      <c r="I350" s="163"/>
      <c r="J350" s="163"/>
      <c r="K350" s="164"/>
      <c r="L350" s="163"/>
      <c r="M350" s="165"/>
      <c r="N350" s="165"/>
      <c r="O350" s="165"/>
      <c r="P350" s="165"/>
      <c r="Q350" s="165"/>
      <c r="R350" s="165"/>
      <c r="S350" s="165"/>
      <c r="T350" s="165"/>
      <c r="U350" s="163"/>
    </row>
    <row r="351" spans="1:21" s="26" customFormat="1" x14ac:dyDescent="0.5">
      <c r="A351" s="160"/>
      <c r="B351" s="161"/>
      <c r="C351" s="162"/>
      <c r="E351" s="163"/>
      <c r="I351" s="163"/>
      <c r="J351" s="163"/>
      <c r="K351" s="164"/>
      <c r="L351" s="163"/>
      <c r="M351" s="165"/>
      <c r="N351" s="165"/>
      <c r="O351" s="165"/>
      <c r="P351" s="165"/>
      <c r="Q351" s="165"/>
      <c r="R351" s="165"/>
      <c r="S351" s="165"/>
      <c r="T351" s="165"/>
      <c r="U351" s="163"/>
    </row>
    <row r="352" spans="1:21" s="26" customFormat="1" x14ac:dyDescent="0.5">
      <c r="A352" s="160"/>
      <c r="B352" s="161"/>
      <c r="C352" s="162"/>
      <c r="E352" s="163"/>
      <c r="I352" s="163"/>
      <c r="J352" s="163"/>
      <c r="K352" s="164"/>
      <c r="L352" s="163"/>
      <c r="M352" s="165"/>
      <c r="N352" s="165"/>
      <c r="O352" s="165"/>
      <c r="P352" s="165"/>
      <c r="Q352" s="165"/>
      <c r="R352" s="165"/>
      <c r="S352" s="165"/>
      <c r="T352" s="165"/>
      <c r="U352" s="163"/>
    </row>
    <row r="353" spans="1:21" s="26" customFormat="1" x14ac:dyDescent="0.5">
      <c r="A353" s="160"/>
      <c r="B353" s="161"/>
      <c r="C353" s="162"/>
      <c r="E353" s="163"/>
      <c r="I353" s="163"/>
      <c r="J353" s="163"/>
      <c r="K353" s="164"/>
      <c r="L353" s="163"/>
      <c r="M353" s="165"/>
      <c r="N353" s="165"/>
      <c r="O353" s="165"/>
      <c r="P353" s="165"/>
      <c r="Q353" s="165"/>
      <c r="R353" s="165"/>
      <c r="S353" s="165"/>
      <c r="T353" s="165"/>
      <c r="U353" s="163"/>
    </row>
    <row r="354" spans="1:21" s="26" customFormat="1" x14ac:dyDescent="0.5">
      <c r="A354" s="160"/>
      <c r="B354" s="161"/>
      <c r="C354" s="162"/>
      <c r="E354" s="163"/>
      <c r="I354" s="163"/>
      <c r="J354" s="163"/>
      <c r="K354" s="164"/>
      <c r="L354" s="163"/>
      <c r="M354" s="165"/>
      <c r="N354" s="165"/>
      <c r="O354" s="165"/>
      <c r="P354" s="165"/>
      <c r="Q354" s="165"/>
      <c r="R354" s="165"/>
      <c r="S354" s="165"/>
      <c r="T354" s="165"/>
      <c r="U354" s="163"/>
    </row>
    <row r="355" spans="1:21" s="26" customFormat="1" x14ac:dyDescent="0.5">
      <c r="A355" s="160"/>
      <c r="B355" s="161"/>
      <c r="C355" s="162"/>
      <c r="E355" s="163"/>
      <c r="I355" s="163"/>
      <c r="J355" s="163"/>
      <c r="K355" s="164"/>
      <c r="L355" s="163"/>
      <c r="M355" s="165"/>
      <c r="N355" s="165"/>
      <c r="O355" s="165"/>
      <c r="P355" s="165"/>
      <c r="Q355" s="165"/>
      <c r="R355" s="165"/>
      <c r="S355" s="165"/>
      <c r="T355" s="165"/>
      <c r="U355" s="163"/>
    </row>
    <row r="356" spans="1:21" s="26" customFormat="1" x14ac:dyDescent="0.5">
      <c r="A356" s="160"/>
      <c r="B356" s="161"/>
      <c r="C356" s="162"/>
      <c r="E356" s="163"/>
      <c r="I356" s="163"/>
      <c r="J356" s="163"/>
      <c r="K356" s="164"/>
      <c r="L356" s="163"/>
      <c r="M356" s="165"/>
      <c r="N356" s="165"/>
      <c r="O356" s="165"/>
      <c r="P356" s="165"/>
      <c r="Q356" s="165"/>
      <c r="R356" s="165"/>
      <c r="S356" s="165"/>
      <c r="T356" s="165"/>
      <c r="U356" s="163"/>
    </row>
    <row r="357" spans="1:21" s="26" customFormat="1" x14ac:dyDescent="0.5">
      <c r="A357" s="160"/>
      <c r="B357" s="161"/>
      <c r="C357" s="162"/>
      <c r="E357" s="163"/>
      <c r="I357" s="163"/>
      <c r="J357" s="163"/>
      <c r="K357" s="164"/>
      <c r="L357" s="163"/>
      <c r="M357" s="165"/>
      <c r="N357" s="165"/>
      <c r="O357" s="165"/>
      <c r="P357" s="165"/>
      <c r="Q357" s="165"/>
      <c r="R357" s="165"/>
      <c r="S357" s="165"/>
      <c r="T357" s="165"/>
      <c r="U357" s="163"/>
    </row>
    <row r="358" spans="1:21" s="26" customFormat="1" x14ac:dyDescent="0.5">
      <c r="A358" s="160"/>
      <c r="B358" s="161"/>
      <c r="C358" s="162"/>
      <c r="E358" s="163"/>
      <c r="I358" s="163"/>
      <c r="J358" s="163"/>
      <c r="K358" s="164"/>
      <c r="L358" s="163"/>
      <c r="M358" s="165"/>
      <c r="N358" s="165"/>
      <c r="O358" s="165"/>
      <c r="P358" s="165"/>
      <c r="Q358" s="165"/>
      <c r="R358" s="165"/>
      <c r="S358" s="165"/>
      <c r="T358" s="165"/>
      <c r="U358" s="163"/>
    </row>
    <row r="359" spans="1:21" s="26" customFormat="1" x14ac:dyDescent="0.5">
      <c r="A359" s="160"/>
      <c r="B359" s="161"/>
      <c r="C359" s="162"/>
      <c r="E359" s="163"/>
      <c r="I359" s="163"/>
      <c r="J359" s="163"/>
      <c r="K359" s="164"/>
      <c r="L359" s="163"/>
      <c r="M359" s="165"/>
      <c r="N359" s="165"/>
      <c r="O359" s="165"/>
      <c r="P359" s="165"/>
      <c r="Q359" s="165"/>
      <c r="R359" s="165"/>
      <c r="S359" s="165"/>
      <c r="T359" s="165"/>
      <c r="U359" s="163"/>
    </row>
    <row r="360" spans="1:21" s="26" customFormat="1" x14ac:dyDescent="0.5">
      <c r="A360" s="160"/>
      <c r="B360" s="161"/>
      <c r="C360" s="162"/>
      <c r="E360" s="163"/>
      <c r="I360" s="163"/>
      <c r="J360" s="163"/>
      <c r="K360" s="164"/>
      <c r="L360" s="163"/>
      <c r="M360" s="165"/>
      <c r="N360" s="165"/>
      <c r="O360" s="165"/>
      <c r="P360" s="165"/>
      <c r="Q360" s="165"/>
      <c r="R360" s="165"/>
      <c r="S360" s="165"/>
      <c r="T360" s="165"/>
      <c r="U360" s="163"/>
    </row>
    <row r="361" spans="1:21" s="26" customFormat="1" x14ac:dyDescent="0.5">
      <c r="A361" s="160"/>
      <c r="B361" s="161"/>
      <c r="C361" s="162"/>
      <c r="E361" s="163"/>
      <c r="I361" s="163"/>
      <c r="J361" s="163"/>
      <c r="K361" s="164"/>
      <c r="L361" s="163"/>
      <c r="M361" s="165"/>
      <c r="N361" s="165"/>
      <c r="O361" s="165"/>
      <c r="P361" s="165"/>
      <c r="Q361" s="165"/>
      <c r="R361" s="165"/>
      <c r="S361" s="165"/>
      <c r="T361" s="165"/>
      <c r="U361" s="163"/>
    </row>
    <row r="362" spans="1:21" s="26" customFormat="1" x14ac:dyDescent="0.5">
      <c r="A362" s="160"/>
      <c r="B362" s="161"/>
      <c r="C362" s="162"/>
      <c r="E362" s="163"/>
      <c r="I362" s="163"/>
      <c r="J362" s="163"/>
      <c r="K362" s="164"/>
      <c r="L362" s="163"/>
      <c r="M362" s="165"/>
      <c r="N362" s="165"/>
      <c r="O362" s="165"/>
      <c r="P362" s="165"/>
      <c r="Q362" s="165"/>
      <c r="R362" s="165"/>
      <c r="S362" s="165"/>
      <c r="T362" s="165"/>
      <c r="U362" s="163"/>
    </row>
    <row r="363" spans="1:21" s="26" customFormat="1" x14ac:dyDescent="0.5">
      <c r="A363" s="160"/>
      <c r="B363" s="161"/>
      <c r="C363" s="162"/>
      <c r="E363" s="163"/>
      <c r="I363" s="163"/>
      <c r="J363" s="163"/>
      <c r="K363" s="164"/>
      <c r="L363" s="163"/>
      <c r="M363" s="165"/>
      <c r="N363" s="165"/>
      <c r="O363" s="165"/>
      <c r="P363" s="165"/>
      <c r="Q363" s="165"/>
      <c r="R363" s="165"/>
      <c r="S363" s="165"/>
      <c r="T363" s="165"/>
      <c r="U363" s="163"/>
    </row>
    <row r="364" spans="1:21" s="26" customFormat="1" x14ac:dyDescent="0.5">
      <c r="A364" s="160"/>
      <c r="B364" s="161"/>
      <c r="C364" s="162"/>
      <c r="E364" s="163"/>
      <c r="I364" s="163"/>
      <c r="J364" s="163"/>
      <c r="K364" s="164"/>
      <c r="L364" s="163"/>
      <c r="M364" s="165"/>
      <c r="N364" s="165"/>
      <c r="O364" s="165"/>
      <c r="P364" s="165"/>
      <c r="Q364" s="165"/>
      <c r="R364" s="165"/>
      <c r="S364" s="165"/>
      <c r="T364" s="165"/>
      <c r="U364" s="163"/>
    </row>
    <row r="365" spans="1:21" s="26" customFormat="1" x14ac:dyDescent="0.5">
      <c r="A365" s="160"/>
      <c r="B365" s="161"/>
      <c r="C365" s="162"/>
      <c r="E365" s="163"/>
      <c r="I365" s="163"/>
      <c r="J365" s="163"/>
      <c r="K365" s="164"/>
      <c r="L365" s="163"/>
      <c r="M365" s="165"/>
      <c r="N365" s="165"/>
      <c r="O365" s="165"/>
      <c r="P365" s="165"/>
      <c r="Q365" s="165"/>
      <c r="R365" s="165"/>
      <c r="S365" s="165"/>
      <c r="T365" s="165"/>
      <c r="U365" s="163"/>
    </row>
    <row r="366" spans="1:21" s="26" customFormat="1" x14ac:dyDescent="0.5">
      <c r="A366" s="160"/>
      <c r="B366" s="161"/>
      <c r="C366" s="162"/>
      <c r="E366" s="163"/>
      <c r="I366" s="163"/>
      <c r="J366" s="163"/>
      <c r="K366" s="164"/>
      <c r="L366" s="163"/>
      <c r="M366" s="165"/>
      <c r="N366" s="165"/>
      <c r="O366" s="165"/>
      <c r="P366" s="165"/>
      <c r="Q366" s="165"/>
      <c r="R366" s="165"/>
      <c r="S366" s="165"/>
      <c r="T366" s="165"/>
      <c r="U366" s="163"/>
    </row>
    <row r="367" spans="1:21" s="26" customFormat="1" x14ac:dyDescent="0.5">
      <c r="A367" s="160"/>
      <c r="B367" s="161"/>
      <c r="C367" s="162"/>
      <c r="E367" s="163"/>
      <c r="I367" s="163"/>
      <c r="J367" s="163"/>
      <c r="K367" s="164"/>
      <c r="L367" s="163"/>
      <c r="M367" s="165"/>
      <c r="N367" s="165"/>
      <c r="O367" s="165"/>
      <c r="P367" s="165"/>
      <c r="Q367" s="165"/>
      <c r="R367" s="165"/>
      <c r="S367" s="165"/>
      <c r="T367" s="165"/>
      <c r="U367" s="163"/>
    </row>
    <row r="368" spans="1:21" s="26" customFormat="1" x14ac:dyDescent="0.5">
      <c r="A368" s="160"/>
      <c r="B368" s="161"/>
      <c r="C368" s="162"/>
      <c r="E368" s="163"/>
      <c r="I368" s="163"/>
      <c r="J368" s="163"/>
      <c r="K368" s="164"/>
      <c r="L368" s="163"/>
      <c r="M368" s="165"/>
      <c r="N368" s="165"/>
      <c r="O368" s="165"/>
      <c r="P368" s="165"/>
      <c r="Q368" s="165"/>
      <c r="R368" s="165"/>
      <c r="S368" s="165"/>
      <c r="T368" s="165"/>
      <c r="U368" s="163"/>
    </row>
    <row r="369" spans="1:21" s="26" customFormat="1" x14ac:dyDescent="0.5">
      <c r="A369" s="160"/>
      <c r="B369" s="161"/>
      <c r="C369" s="162"/>
      <c r="E369" s="163"/>
      <c r="I369" s="163"/>
      <c r="J369" s="163"/>
      <c r="K369" s="164"/>
      <c r="L369" s="163"/>
      <c r="M369" s="165"/>
      <c r="N369" s="165"/>
      <c r="O369" s="165"/>
      <c r="P369" s="165"/>
      <c r="Q369" s="165"/>
      <c r="R369" s="165"/>
      <c r="S369" s="165"/>
      <c r="T369" s="165"/>
      <c r="U369" s="163"/>
    </row>
    <row r="370" spans="1:21" s="26" customFormat="1" x14ac:dyDescent="0.5">
      <c r="A370" s="160"/>
      <c r="B370" s="161"/>
      <c r="C370" s="162"/>
      <c r="E370" s="163"/>
      <c r="I370" s="163"/>
      <c r="J370" s="163"/>
      <c r="K370" s="164"/>
      <c r="L370" s="163"/>
      <c r="M370" s="165"/>
      <c r="N370" s="165"/>
      <c r="O370" s="165"/>
      <c r="P370" s="165"/>
      <c r="Q370" s="165"/>
      <c r="R370" s="165"/>
      <c r="S370" s="165"/>
      <c r="T370" s="165"/>
      <c r="U370" s="163"/>
    </row>
    <row r="371" spans="1:21" s="26" customFormat="1" x14ac:dyDescent="0.5">
      <c r="A371" s="160"/>
      <c r="B371" s="161"/>
      <c r="C371" s="162"/>
      <c r="E371" s="163"/>
      <c r="I371" s="163"/>
      <c r="J371" s="163"/>
      <c r="K371" s="164"/>
      <c r="L371" s="163"/>
      <c r="M371" s="165"/>
      <c r="N371" s="165"/>
      <c r="O371" s="165"/>
      <c r="P371" s="165"/>
      <c r="Q371" s="165"/>
      <c r="R371" s="165"/>
      <c r="S371" s="165"/>
      <c r="T371" s="165"/>
      <c r="U371" s="163"/>
    </row>
  </sheetData>
  <mergeCells count="40">
    <mergeCell ref="J17:J22"/>
    <mergeCell ref="C5:C7"/>
    <mergeCell ref="S6:S7"/>
    <mergeCell ref="R6:R7"/>
    <mergeCell ref="L6:L7"/>
    <mergeCell ref="I6:I7"/>
    <mergeCell ref="D5:D7"/>
    <mergeCell ref="J6:J7"/>
    <mergeCell ref="J171:J175"/>
    <mergeCell ref="N6:N7"/>
    <mergeCell ref="O6:O7"/>
    <mergeCell ref="A63:U63"/>
    <mergeCell ref="A8:U8"/>
    <mergeCell ref="A98:U98"/>
    <mergeCell ref="E5:E7"/>
    <mergeCell ref="A97:U97"/>
    <mergeCell ref="A163:U163"/>
    <mergeCell ref="B136:B155"/>
    <mergeCell ref="A136:A155"/>
    <mergeCell ref="A133:U133"/>
    <mergeCell ref="A134:U134"/>
    <mergeCell ref="B5:B7"/>
    <mergeCell ref="A108:U108"/>
    <mergeCell ref="A156:U156"/>
    <mergeCell ref="B2:U3"/>
    <mergeCell ref="T1:U1"/>
    <mergeCell ref="J11:J16"/>
    <mergeCell ref="M6:M7"/>
    <mergeCell ref="A119:U119"/>
    <mergeCell ref="A5:A7"/>
    <mergeCell ref="K6:K7"/>
    <mergeCell ref="T6:T7"/>
    <mergeCell ref="A23:U23"/>
    <mergeCell ref="A93:U93"/>
    <mergeCell ref="A9:U9"/>
    <mergeCell ref="Q6:Q7"/>
    <mergeCell ref="P6:P7"/>
    <mergeCell ref="F5:H6"/>
    <mergeCell ref="I5:T5"/>
    <mergeCell ref="U5:U7"/>
  </mergeCells>
  <printOptions horizontalCentered="1"/>
  <pageMargins left="0" right="0" top="0.15748031496062992" bottom="0" header="0" footer="0"/>
  <pageSetup paperSize="9" scale="14" fitToHeight="5" orientation="landscape" r:id="rId1"/>
  <rowBreaks count="1" manualBreakCount="1">
    <brk id="10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01.10.2025</vt:lpstr>
      <vt:lpstr>'01.10.2025'!Заголовки_для_печати</vt:lpstr>
      <vt:lpstr>'01.10.2025'!Область_печати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2025-12-24T05:09:20Z</cp:lastPrinted>
  <dcterms:created xsi:type="dcterms:W3CDTF">2024-11-25T05:47:39Z</dcterms:created>
  <dcterms:modified xsi:type="dcterms:W3CDTF">2025-12-24T05:12:41Z</dcterms:modified>
</cp:coreProperties>
</file>