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user\Desktop\Рабочии стол\Перечень 2026 год\ИЗМЕНЕНИЯ 2026\ИЗМЕНЕНИЯ 4     29.06.2026год\"/>
    </mc:Choice>
  </mc:AlternateContent>
  <xr:revisionPtr revIDLastSave="0" documentId="13_ncr:1_{1B85BE71-7AEF-4BBB-A4CA-BD5A3BCCDE7D}" xr6:coauthVersionLast="47" xr6:coauthVersionMax="47" xr10:uidLastSave="{00000000-0000-0000-0000-000000000000}"/>
  <bookViews>
    <workbookView xWindow="-120" yWindow="-120" windowWidth="29040" windowHeight="15720" xr2:uid="{00000000-000D-0000-FFFF-FFFF00000000}"/>
  </bookViews>
  <sheets>
    <sheet name="04.06.2026" sheetId="1" r:id="rId1"/>
  </sheets>
  <definedNames>
    <definedName name="_xlnm._FilterDatabase" localSheetId="0" hidden="1">'04.06.2026'!#REF!</definedName>
    <definedName name="_xlnm.Print_Titles" localSheetId="0">'04.06.2026'!$5:$7</definedName>
    <definedName name="_xlnm.Print_Area" localSheetId="0">'04.06.2026'!$A$1:$U$221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1" i="1" l="1"/>
  <c r="T136" i="1" l="1"/>
  <c r="T135" i="1"/>
  <c r="T133" i="1"/>
  <c r="T132" i="1"/>
  <c r="T130" i="1"/>
  <c r="T129" i="1"/>
  <c r="T127" i="1"/>
  <c r="T126" i="1"/>
  <c r="T124" i="1"/>
  <c r="T123" i="1"/>
  <c r="T121" i="1"/>
  <c r="T120" i="1"/>
  <c r="T119" i="1" s="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109" i="1" s="1"/>
  <c r="T32" i="1"/>
  <c r="T134" i="1" l="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21" i="1" l="1"/>
  <c r="T139" i="1"/>
  <c r="T138" i="1" s="1"/>
  <c r="Q138" i="1"/>
  <c r="R138" i="1"/>
  <c r="P138" i="1"/>
  <c r="T206" i="1"/>
  <c r="T205" i="1"/>
  <c r="T204" i="1"/>
  <c r="T203" i="1"/>
  <c r="T202" i="1"/>
  <c r="R201" i="1"/>
  <c r="Q201" i="1"/>
  <c r="P201" i="1"/>
  <c r="P209" i="1"/>
  <c r="P208" i="1" s="1"/>
  <c r="P220" i="1" s="1"/>
  <c r="T214" i="1"/>
  <c r="T213" i="1"/>
  <c r="T212" i="1"/>
  <c r="T211" i="1"/>
  <c r="T210" i="1"/>
  <c r="R209" i="1"/>
  <c r="Q209" i="1"/>
  <c r="T199" i="1"/>
  <c r="T181" i="1"/>
  <c r="T182" i="1"/>
  <c r="T183" i="1"/>
  <c r="T185" i="1"/>
  <c r="T186" i="1"/>
  <c r="T187" i="1"/>
  <c r="T188" i="1"/>
  <c r="T189" i="1"/>
  <c r="T190" i="1"/>
  <c r="T191" i="1"/>
  <c r="T192" i="1"/>
  <c r="T193" i="1"/>
  <c r="T195" i="1"/>
  <c r="T196" i="1"/>
  <c r="T197" i="1"/>
  <c r="T198" i="1"/>
  <c r="T180" i="1"/>
  <c r="S179" i="1"/>
  <c r="R184" i="1"/>
  <c r="R179" i="1" s="1"/>
  <c r="Q194" i="1"/>
  <c r="T194" i="1" s="1"/>
  <c r="Q184" i="1"/>
  <c r="T19" i="1"/>
  <c r="T20" i="1"/>
  <c r="T21" i="1"/>
  <c r="T22" i="1"/>
  <c r="T23" i="1"/>
  <c r="T12" i="1"/>
  <c r="T13" i="1"/>
  <c r="T14" i="1"/>
  <c r="T16" i="1"/>
  <c r="T15" i="1"/>
  <c r="N146" i="1"/>
  <c r="N145" i="1" s="1"/>
  <c r="N176" i="1" s="1"/>
  <c r="O146" i="1"/>
  <c r="P146" i="1"/>
  <c r="P145" i="1" s="1"/>
  <c r="Q146" i="1"/>
  <c r="Q145" i="1" s="1"/>
  <c r="R146" i="1"/>
  <c r="R145" i="1" s="1"/>
  <c r="M146" i="1"/>
  <c r="M145" i="1" s="1"/>
  <c r="M176" i="1" s="1"/>
  <c r="R215" i="1"/>
  <c r="Q215" i="1"/>
  <c r="P157" i="1"/>
  <c r="P154" i="1"/>
  <c r="T155" i="1"/>
  <c r="T156" i="1"/>
  <c r="T159" i="1"/>
  <c r="T160" i="1"/>
  <c r="T161" i="1"/>
  <c r="T158" i="1"/>
  <c r="R157" i="1"/>
  <c r="S157" i="1"/>
  <c r="Q157" i="1"/>
  <c r="R154" i="1"/>
  <c r="Q154" i="1"/>
  <c r="Q164" i="1"/>
  <c r="R164" i="1"/>
  <c r="P164" i="1"/>
  <c r="T175" i="1"/>
  <c r="T174" i="1"/>
  <c r="T173"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6" i="1"/>
  <c r="T167" i="1"/>
  <c r="T168" i="1"/>
  <c r="T169" i="1"/>
  <c r="T170" i="1"/>
  <c r="T171" i="1"/>
  <c r="T172" i="1"/>
  <c r="T165" i="1"/>
  <c r="T218" i="1"/>
  <c r="T219" i="1"/>
  <c r="T217" i="1"/>
  <c r="T216" i="1"/>
  <c r="T184" i="1" l="1"/>
  <c r="T18" i="1"/>
  <c r="Q208" i="1"/>
  <c r="T11" i="1"/>
  <c r="T10" i="1" s="1"/>
  <c r="R10" i="1"/>
  <c r="R153" i="1"/>
  <c r="R176" i="1" s="1"/>
  <c r="N221" i="1"/>
  <c r="M221" i="1"/>
  <c r="P153" i="1"/>
  <c r="P176" i="1" s="1"/>
  <c r="T99" i="1"/>
  <c r="T215" i="1"/>
  <c r="T209" i="1"/>
  <c r="R208" i="1"/>
  <c r="R220" i="1" s="1"/>
  <c r="T30" i="1"/>
  <c r="T52" i="1"/>
  <c r="Q10" i="1"/>
  <c r="T154" i="1"/>
  <c r="R29" i="1"/>
  <c r="T83" i="1"/>
  <c r="P108" i="1"/>
  <c r="Q29" i="1"/>
  <c r="T44" i="1"/>
  <c r="T60" i="1"/>
  <c r="T74" i="1"/>
  <c r="T36" i="1"/>
  <c r="T201" i="1"/>
  <c r="T146" i="1"/>
  <c r="T145" i="1" s="1"/>
  <c r="T179" i="1"/>
  <c r="Q179" i="1"/>
  <c r="Q220" i="1" s="1"/>
  <c r="P29" i="1"/>
  <c r="T68" i="1"/>
  <c r="R108" i="1"/>
  <c r="T157" i="1"/>
  <c r="T164" i="1"/>
  <c r="T91" i="1"/>
  <c r="Q108" i="1"/>
  <c r="O145" i="1"/>
  <c r="O176" i="1" s="1"/>
  <c r="Q153" i="1"/>
  <c r="Q176" i="1" s="1"/>
  <c r="P140" i="1" l="1"/>
  <c r="P221" i="1" s="1"/>
  <c r="Q140" i="1"/>
  <c r="R140" i="1"/>
  <c r="O221" i="1"/>
  <c r="T153" i="1"/>
  <c r="T176" i="1" s="1"/>
  <c r="T208" i="1"/>
  <c r="T220" i="1" s="1"/>
  <c r="Q221" i="1"/>
  <c r="T29" i="1"/>
  <c r="R221" i="1"/>
  <c r="T140" i="1" l="1"/>
  <c r="T221" i="1" s="1"/>
</calcChain>
</file>

<file path=xl/sharedStrings.xml><?xml version="1.0" encoding="utf-8"?>
<sst xmlns="http://schemas.openxmlformats.org/spreadsheetml/2006/main" count="626" uniqueCount="228">
  <si>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</si>
  <si>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</si>
  <si>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</si>
  <si>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</si>
  <si>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</si>
  <si>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</si>
  <si>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</si>
  <si>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</si>
  <si>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</si>
  <si>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</si>
  <si>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</si>
  <si>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</si>
  <si>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</si>
  <si>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</si>
  <si>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</si>
  <si>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</si>
  <si>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</si>
  <si>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</si>
  <si>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</si>
  <si>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</si>
  <si>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</si>
  <si>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</si>
  <si>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</si>
  <si>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</si>
  <si>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</si>
  <si>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</si>
  <si>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</si>
  <si>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</si>
  <si>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</si>
  <si>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</si>
  <si>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</si>
  <si>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</si>
  <si>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</si>
  <si>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</si>
  <si>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</si>
  <si>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</si>
  <si>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</si>
  <si>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</si>
  <si>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</si>
  <si>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</si>
  <si>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</si>
  <si>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ІІІ-IV тоқсан 2025 жыл</t>
  </si>
  <si>
    <t>IV-тоқсан 2025 жыл</t>
  </si>
  <si>
    <t xml:space="preserve">  Тексеру комиссиясының мүшесі Ж.Сәдібеков</t>
  </si>
  <si>
    <t>Мемлекеттік органның күрделі шығыстары</t>
  </si>
  <si>
    <t>жиыны</t>
  </si>
  <si>
    <t>ІІІ тоқсан 2025 жыл</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</si>
  <si>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</si>
  <si>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</si>
  <si>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</si>
  <si>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</si>
  <si>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</si>
  <si>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</si>
  <si>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</si>
  <si>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</si>
  <si>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</si>
  <si>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</si>
  <si>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</si>
  <si>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</si>
  <si>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</si>
  <si>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</si>
  <si>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</si>
  <si>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</si>
  <si>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</si>
  <si>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</si>
  <si>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</si>
  <si>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</si>
  <si>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</si>
  <si>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</si>
  <si>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</si>
  <si>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</si>
  <si>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</si>
  <si>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</si>
  <si>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</si>
  <si>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</si>
  <si>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</si>
  <si>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</si>
  <si>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</si>
  <si>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</si>
  <si>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</si>
  <si>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</si>
  <si>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</si>
  <si>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</si>
  <si>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</si>
  <si>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</si>
  <si>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</si>
  <si>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</si>
  <si>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</si>
  <si>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</si>
  <si>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</si>
  <si>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</si>
  <si>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</si>
  <si>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</si>
  <si>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</si>
  <si>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</si>
  <si>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</si>
  <si>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</si>
  <si>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</si>
  <si>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 xml:space="preserve">Мектепке дейінгі тәрбие мен оқыту </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</si>
  <si>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</si>
  <si>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</si>
  <si>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</si>
  <si>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</si>
  <si>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</si>
  <si>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</si>
  <si>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</si>
  <si>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</si>
  <si>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</si>
  <si>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</si>
  <si>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</si>
  <si>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</si>
  <si>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</si>
  <si>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</si>
  <si>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</si>
  <si>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</si>
  <si>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</si>
  <si>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</si>
  <si>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</si>
  <si>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</si>
  <si>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</si>
  <si>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</si>
  <si>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</si>
  <si>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</si>
  <si>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</si>
  <si>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</si>
  <si>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</si>
  <si>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</si>
  <si>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</si>
  <si>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</si>
  <si>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</si>
  <si>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</si>
  <si>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</si>
  <si>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</si>
  <si>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</si>
  <si>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</si>
  <si>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</si>
  <si>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</si>
  <si>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</si>
  <si>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</si>
  <si>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</si>
  <si>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</si>
  <si>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</si>
  <si>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</si>
  <si>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</si>
  <si>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</si>
  <si>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</si>
  <si>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</si>
  <si>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</si>
  <si>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</si>
  <si>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</si>
  <si>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</si>
  <si>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</si>
  <si>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</si>
  <si>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</si>
  <si>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</si>
  <si>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</si>
  <si>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</si>
  <si>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</si>
  <si>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</si>
  <si>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</si>
  <si>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</si>
  <si>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</si>
  <si>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</si>
  <si>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</si>
  <si>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</si>
  <si>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</si>
  <si>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</si>
  <si>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</si>
  <si>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</si>
  <si>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</si>
  <si>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</si>
  <si>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</si>
  <si>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</si>
  <si>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III тоқсан              2026 жыл</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</si>
  <si>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</si>
  <si>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</si>
  <si>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</si>
  <si>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</si>
  <si>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</si>
  <si>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</si>
  <si>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</si>
  <si>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</si>
  <si>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</si>
  <si>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</si>
  <si>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</si>
  <si>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</si>
  <si>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</si>
  <si>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</si>
  <si>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</si>
  <si>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</si>
  <si>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</si>
  <si>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</si>
  <si>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</si>
  <si>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</si>
  <si>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</si>
  <si>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</si>
  <si>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</si>
  <si>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</si>
  <si>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</si>
  <si>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І-тоқсан 2025 жыл</t>
  </si>
  <si>
    <t>І-IІ тоқсан 2025 жыл</t>
  </si>
  <si>
    <t>ІІ-тоқсан 2025 жыл</t>
  </si>
  <si>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</si>
  <si>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</si>
  <si>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</si>
  <si>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</si>
  <si>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</si>
  <si>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</si>
  <si>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 xml:space="preserve">  Тексеру комиссиясының мүшесі </t>
  </si>
  <si>
    <t xml:space="preserve">  Тексеру комиссиясының мүшесі  </t>
  </si>
  <si>
    <t>Тексеру комиссиясының мүшесі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</si>
  <si>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</si>
  <si>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</si>
  <si>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</si>
  <si>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</si>
  <si>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</si>
  <si>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</si>
  <si>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</si>
  <si>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</si>
  <si>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</si>
  <si>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</si>
  <si>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</si>
  <si>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</si>
  <si>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</si>
  <si>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</si>
  <si>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</si>
  <si>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</si>
  <si>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Шымкент қаласы бойынша тексеру комиссиясы төрағасының  2026 жылғы                                                                «29» маусым №49-н/қ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</si>
</sst>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36">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12">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166" fontId="6" fillId="6" borderId="1" xfId="0" applyNumberFormat="1" applyFont="1" applyFill="1" applyBorder="1" applyAlignment="1">
      <alignment horizontal="center" vertical="center" wrapText="1" shrinkToFi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49" fontId="6" fillId="6" borderId="1" xfId="0" applyNumberFormat="1" applyFont="1" applyFill="1" applyBorder="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0" fontId="8" fillId="2" borderId="1" xfId="0" applyFont="1" applyFill="1" applyBorder="1" applyAlignment="1">
      <alignment horizontal="center" vertical="center"/>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1" fontId="8" fillId="0" borderId="1" xfId="2" applyNumberFormat="1" applyFont="1" applyBorder="1" applyAlignment="1">
      <alignment horizontal="center" vertical="center" wrapText="1"/>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0" fontId="16" fillId="0" borderId="1" xfId="0" applyFont="1" applyBorder="1" applyAlignment="1">
      <alignment horizontal="center" vertical="center" wrapText="1"/>
    </xf>
    <xf numFmtId="49" fontId="6" fillId="0" borderId="1" xfId="0" applyNumberFormat="1" applyFont="1" applyBorder="1" applyAlignment="1">
      <alignment vertical="center"/>
    </xf>
    <xf numFmtId="165" fontId="6" fillId="0" borderId="1" xfId="0" applyNumberFormat="1" applyFont="1" applyBorder="1" applyAlignment="1" applyProtection="1">
      <alignment horizontal="center" vertical="center" wrapText="1"/>
      <protection locked="0"/>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15"/>
  <sheetViews>
    <sheetView tabSelected="1" view="pageBreakPreview" zoomScale="30" zoomScaleNormal="70" zoomScaleSheetLayoutView="30" workbookViewId="0">
      <pane ySplit="7" topLeftCell="A139" activePane="bottomLeft" state="frozen"/>
      <selection pane="bottomLeft" activeCell="B139" sqref="B139"/>
    </sheetView>
  </sheetViews>
  <sheetFormatPr defaultRowHeight="35.25"/>
  <cols>
    <col min="1" max="1" width="16" style="120" customWidth="1"/>
    <col min="2" max="2" width="87.140625" style="121" customWidth="1"/>
    <col min="3" max="3" width="32.140625" style="122" customWidth="1"/>
    <col min="4" max="4" width="32.140625" style="21" customWidth="1"/>
    <col min="5" max="5" width="84.140625" style="123" customWidth="1"/>
    <col min="6" max="6" width="31" style="21" customWidth="1"/>
    <col min="7" max="7" width="33.140625" style="21" customWidth="1"/>
    <col min="8" max="8" width="35" style="21" customWidth="1"/>
    <col min="9" max="9" width="23.28515625" style="123" customWidth="1"/>
    <col min="10" max="10" width="23.85546875" style="123" customWidth="1"/>
    <col min="11" max="11" width="28" style="124" customWidth="1"/>
    <col min="12" max="12" width="108.140625" style="123" customWidth="1"/>
    <col min="13" max="13" width="34.28515625" style="125" customWidth="1"/>
    <col min="14" max="14" width="28.28515625" style="67" customWidth="1"/>
    <col min="15" max="15" width="35.140625" style="125" customWidth="1"/>
    <col min="16" max="16" width="41.42578125" style="125" customWidth="1"/>
    <col min="17" max="17" width="39.85546875" style="125" customWidth="1"/>
    <col min="18" max="18" width="37.5703125" style="125" customWidth="1"/>
    <col min="19" max="19" width="31.42578125" style="125" customWidth="1"/>
    <col min="20" max="20" width="48" style="125" customWidth="1"/>
    <col min="21" max="21" width="49.28515625" style="123" customWidth="1"/>
    <col min="22" max="22" width="26.28515625" style="21" customWidth="1"/>
    <col min="23" max="23" width="26.28515625" style="21" bestFit="1" customWidth="1"/>
    <col min="24" max="24" width="25.85546875" style="21" bestFit="1" customWidth="1"/>
    <col min="25" max="25" width="20.85546875" style="21" bestFit="1" customWidth="1"/>
    <col min="26" max="29" width="10.42578125" style="21" bestFit="1" customWidth="1"/>
    <col min="30" max="30" width="16.85546875" style="21" bestFit="1" customWidth="1"/>
    <col min="31" max="31" width="11.5703125" style="21" bestFit="1" customWidth="1"/>
    <col min="32" max="16384" width="9.140625" style="21"/>
  </cols>
  <sheetData>
    <row r="1" spans="1:24" s="130" customFormat="1" ht="162.75" customHeight="1">
      <c r="A1" s="127"/>
      <c r="B1" s="128"/>
      <c r="C1" s="129"/>
      <c r="I1" s="131"/>
      <c r="J1" s="132"/>
      <c r="K1" s="133"/>
      <c r="L1" s="134"/>
      <c r="M1" s="134"/>
      <c r="N1" s="135"/>
      <c r="O1" s="135"/>
      <c r="P1" s="136"/>
      <c r="Q1" s="136"/>
      <c r="R1" s="143"/>
      <c r="S1" s="143"/>
      <c r="T1" s="187" t="s">
        <v>227</v>
      </c>
      <c r="U1" s="187"/>
      <c r="V1" s="137"/>
      <c r="W1" s="138"/>
    </row>
    <row r="2" spans="1:24" s="141" customFormat="1" ht="31.5">
      <c r="A2" s="139"/>
      <c r="B2" s="186" t="s">
        <v>207</v>
      </c>
      <c r="C2" s="186"/>
      <c r="D2" s="186"/>
      <c r="E2" s="186"/>
      <c r="F2" s="186"/>
      <c r="G2" s="186"/>
      <c r="H2" s="186"/>
      <c r="I2" s="186"/>
      <c r="J2" s="186"/>
      <c r="K2" s="186"/>
      <c r="L2" s="186"/>
      <c r="M2" s="186"/>
      <c r="N2" s="186"/>
      <c r="O2" s="186"/>
      <c r="P2" s="186"/>
      <c r="Q2" s="186"/>
      <c r="R2" s="186"/>
      <c r="S2" s="186"/>
      <c r="T2" s="186"/>
      <c r="U2" s="186"/>
      <c r="V2" s="140"/>
    </row>
    <row r="3" spans="1:24" s="141" customFormat="1" ht="12" customHeight="1">
      <c r="A3" s="139"/>
      <c r="B3" s="186"/>
      <c r="C3" s="186"/>
      <c r="D3" s="186"/>
      <c r="E3" s="186"/>
      <c r="F3" s="186"/>
      <c r="G3" s="186"/>
      <c r="H3" s="186"/>
      <c r="I3" s="186"/>
      <c r="J3" s="186"/>
      <c r="K3" s="186"/>
      <c r="L3" s="186"/>
      <c r="M3" s="186"/>
      <c r="N3" s="186"/>
      <c r="O3" s="186"/>
      <c r="P3" s="186"/>
      <c r="Q3" s="186"/>
      <c r="R3" s="186"/>
      <c r="S3" s="186"/>
      <c r="T3" s="186"/>
      <c r="U3" s="186"/>
      <c r="V3" s="140"/>
    </row>
    <row r="4" spans="1:24">
      <c r="N4" s="144"/>
    </row>
    <row r="5" spans="1:24" s="142" customFormat="1" ht="75.75" customHeight="1">
      <c r="A5" s="196" t="s">
        <v>0</v>
      </c>
      <c r="B5" s="207" t="s">
        <v>1</v>
      </c>
      <c r="C5" s="207" t="s">
        <v>2</v>
      </c>
      <c r="D5" s="207" t="s">
        <v>3</v>
      </c>
      <c r="E5" s="207" t="s">
        <v>4</v>
      </c>
      <c r="F5" s="199" t="s">
        <v>197</v>
      </c>
      <c r="G5" s="199"/>
      <c r="H5" s="199"/>
      <c r="I5" s="200" t="s">
        <v>198</v>
      </c>
      <c r="J5" s="201"/>
      <c r="K5" s="201"/>
      <c r="L5" s="201"/>
      <c r="M5" s="201"/>
      <c r="N5" s="201"/>
      <c r="O5" s="201"/>
      <c r="P5" s="201"/>
      <c r="Q5" s="201"/>
      <c r="R5" s="201"/>
      <c r="S5" s="201"/>
      <c r="T5" s="202"/>
      <c r="U5" s="199" t="s">
        <v>5</v>
      </c>
    </row>
    <row r="6" spans="1:24" ht="98.25" customHeight="1">
      <c r="A6" s="196"/>
      <c r="B6" s="208"/>
      <c r="C6" s="208"/>
      <c r="D6" s="208"/>
      <c r="E6" s="208"/>
      <c r="F6" s="199"/>
      <c r="G6" s="199"/>
      <c r="H6" s="199"/>
      <c r="I6" s="199" t="s">
        <v>6</v>
      </c>
      <c r="J6" s="199" t="s">
        <v>47</v>
      </c>
      <c r="K6" s="196" t="s">
        <v>7</v>
      </c>
      <c r="L6" s="199" t="s">
        <v>8</v>
      </c>
      <c r="M6" s="191" t="s">
        <v>9</v>
      </c>
      <c r="N6" s="204" t="s">
        <v>10</v>
      </c>
      <c r="O6" s="191" t="s">
        <v>54</v>
      </c>
      <c r="P6" s="191" t="s">
        <v>53</v>
      </c>
      <c r="Q6" s="191" t="s">
        <v>49</v>
      </c>
      <c r="R6" s="197" t="s">
        <v>52</v>
      </c>
      <c r="S6" s="197" t="s">
        <v>51</v>
      </c>
      <c r="T6" s="197" t="s">
        <v>11</v>
      </c>
      <c r="U6" s="199"/>
    </row>
    <row r="7" spans="1:24" ht="94.5" customHeight="1">
      <c r="A7" s="196"/>
      <c r="B7" s="209"/>
      <c r="C7" s="209"/>
      <c r="D7" s="209"/>
      <c r="E7" s="209"/>
      <c r="F7" s="1" t="s">
        <v>12</v>
      </c>
      <c r="G7" s="1" t="s">
        <v>13</v>
      </c>
      <c r="H7" s="1" t="s">
        <v>14</v>
      </c>
      <c r="I7" s="199"/>
      <c r="J7" s="199"/>
      <c r="K7" s="196"/>
      <c r="L7" s="199"/>
      <c r="M7" s="192"/>
      <c r="N7" s="205"/>
      <c r="O7" s="192"/>
      <c r="P7" s="192"/>
      <c r="Q7" s="192"/>
      <c r="R7" s="197"/>
      <c r="S7" s="197"/>
      <c r="T7" s="197"/>
      <c r="U7" s="199"/>
    </row>
    <row r="8" spans="1:24" s="22" customFormat="1" ht="48.75" customHeight="1">
      <c r="A8" s="206" t="s">
        <v>55</v>
      </c>
      <c r="B8" s="206"/>
      <c r="C8" s="206"/>
      <c r="D8" s="206"/>
      <c r="E8" s="206"/>
      <c r="F8" s="206"/>
      <c r="G8" s="206"/>
      <c r="H8" s="206"/>
      <c r="I8" s="206"/>
      <c r="J8" s="206"/>
      <c r="K8" s="206"/>
      <c r="L8" s="206"/>
      <c r="M8" s="206"/>
      <c r="N8" s="206"/>
      <c r="O8" s="206"/>
      <c r="P8" s="206"/>
      <c r="Q8" s="206"/>
      <c r="R8" s="206"/>
      <c r="S8" s="206"/>
      <c r="T8" s="206"/>
      <c r="U8" s="206"/>
      <c r="X8" s="23"/>
    </row>
    <row r="9" spans="1:24" s="27" customFormat="1" ht="59.25" customHeight="1">
      <c r="A9" s="198" t="s">
        <v>15</v>
      </c>
      <c r="B9" s="198"/>
      <c r="C9" s="198"/>
      <c r="D9" s="198"/>
      <c r="E9" s="198"/>
      <c r="F9" s="198"/>
      <c r="G9" s="198"/>
      <c r="H9" s="198"/>
      <c r="I9" s="198"/>
      <c r="J9" s="198"/>
      <c r="K9" s="198"/>
      <c r="L9" s="198"/>
      <c r="M9" s="198"/>
      <c r="N9" s="198"/>
      <c r="O9" s="198"/>
      <c r="P9" s="198"/>
      <c r="Q9" s="198"/>
      <c r="R9" s="198"/>
      <c r="S9" s="198"/>
      <c r="T9" s="198"/>
      <c r="U9" s="198"/>
    </row>
    <row r="10" spans="1:24" s="20" customFormat="1" ht="150.75" customHeight="1">
      <c r="A10" s="2" t="s">
        <v>24</v>
      </c>
      <c r="B10" s="3"/>
      <c r="C10" s="5" t="s">
        <v>39</v>
      </c>
      <c r="D10" s="95" t="s">
        <v>17</v>
      </c>
      <c r="E10" s="5" t="s">
        <v>195</v>
      </c>
      <c r="F10" s="5" t="s">
        <v>199</v>
      </c>
      <c r="G10" s="5" t="s">
        <v>200</v>
      </c>
      <c r="H10" s="5" t="s">
        <v>201</v>
      </c>
      <c r="I10" s="4"/>
      <c r="J10" s="4"/>
      <c r="K10" s="4"/>
      <c r="L10" s="6"/>
      <c r="M10" s="17"/>
      <c r="N10" s="10"/>
      <c r="O10" s="10"/>
      <c r="P10" s="10"/>
      <c r="Q10" s="10">
        <f>+Q11+Q18</f>
        <v>5481.7199999999993</v>
      </c>
      <c r="R10" s="10">
        <f>+R11+R18</f>
        <v>5324.1360000000004</v>
      </c>
      <c r="S10" s="10"/>
      <c r="T10" s="10">
        <f>+T11+T18</f>
        <v>10805.856</v>
      </c>
      <c r="U10" s="3"/>
      <c r="V10" s="18"/>
      <c r="W10" s="18"/>
    </row>
    <row r="11" spans="1:24" ht="105.75">
      <c r="A11" s="31"/>
      <c r="B11" s="105" t="s">
        <v>150</v>
      </c>
      <c r="C11" s="35"/>
      <c r="D11" s="35"/>
      <c r="E11" s="105"/>
      <c r="F11" s="35"/>
      <c r="G11" s="35"/>
      <c r="H11" s="35"/>
      <c r="I11" s="33"/>
      <c r="J11" s="188">
        <v>123</v>
      </c>
      <c r="K11" s="43"/>
      <c r="L11" s="43" t="s">
        <v>25</v>
      </c>
      <c r="M11" s="106"/>
      <c r="N11" s="73"/>
      <c r="O11" s="73"/>
      <c r="P11" s="73"/>
      <c r="Q11" s="73">
        <f>SUM(Q12:Q17)</f>
        <v>2701.4279999999999</v>
      </c>
      <c r="R11" s="73">
        <f>SUM(R12:R17)</f>
        <v>2161.212</v>
      </c>
      <c r="S11" s="73"/>
      <c r="T11" s="73">
        <f>SUM(T12:T17)</f>
        <v>4862.6400000000003</v>
      </c>
      <c r="U11" s="105"/>
      <c r="V11" s="51"/>
      <c r="W11" s="51"/>
    </row>
    <row r="12" spans="1:24" ht="70.5">
      <c r="A12" s="31"/>
      <c r="B12" s="105"/>
      <c r="C12" s="35"/>
      <c r="D12" s="35"/>
      <c r="E12" s="105"/>
      <c r="F12" s="35"/>
      <c r="G12" s="35"/>
      <c r="H12" s="35"/>
      <c r="I12" s="33" t="s">
        <v>20</v>
      </c>
      <c r="J12" s="189"/>
      <c r="K12" s="43" t="s">
        <v>26</v>
      </c>
      <c r="L12" s="107" t="s">
        <v>73</v>
      </c>
      <c r="M12" s="106"/>
      <c r="N12" s="73"/>
      <c r="O12" s="73"/>
      <c r="P12" s="73"/>
      <c r="Q12" s="73">
        <v>415.66899999999998</v>
      </c>
      <c r="R12" s="73">
        <v>511.065</v>
      </c>
      <c r="S12" s="73"/>
      <c r="T12" s="73">
        <f t="shared" ref="T12:T17" si="0">SUM(N12:S12)</f>
        <v>926.73399999999992</v>
      </c>
      <c r="U12" s="105"/>
      <c r="V12" s="51"/>
      <c r="W12" s="51"/>
    </row>
    <row r="13" spans="1:24" ht="70.5">
      <c r="A13" s="31"/>
      <c r="B13" s="105"/>
      <c r="C13" s="35"/>
      <c r="D13" s="35"/>
      <c r="E13" s="105"/>
      <c r="F13" s="35"/>
      <c r="G13" s="35"/>
      <c r="H13" s="35"/>
      <c r="I13" s="33" t="s">
        <v>20</v>
      </c>
      <c r="J13" s="189"/>
      <c r="K13" s="43" t="s">
        <v>32</v>
      </c>
      <c r="L13" s="107" t="s">
        <v>74</v>
      </c>
      <c r="M13" s="106"/>
      <c r="N13" s="73"/>
      <c r="O13" s="73"/>
      <c r="P13" s="73"/>
      <c r="Q13" s="73">
        <v>10.946</v>
      </c>
      <c r="R13" s="73">
        <v>14.627000000000001</v>
      </c>
      <c r="S13" s="73"/>
      <c r="T13" s="73">
        <f t="shared" si="0"/>
        <v>25.573</v>
      </c>
      <c r="U13" s="105"/>
      <c r="V13" s="51"/>
      <c r="W13" s="51"/>
    </row>
    <row r="14" spans="1:24" ht="70.5">
      <c r="A14" s="31"/>
      <c r="B14" s="105"/>
      <c r="C14" s="35"/>
      <c r="D14" s="35"/>
      <c r="E14" s="105"/>
      <c r="F14" s="35"/>
      <c r="G14" s="35"/>
      <c r="H14" s="35"/>
      <c r="I14" s="33" t="s">
        <v>20</v>
      </c>
      <c r="J14" s="189"/>
      <c r="K14" s="43" t="s">
        <v>151</v>
      </c>
      <c r="L14" s="107" t="s">
        <v>189</v>
      </c>
      <c r="M14" s="106"/>
      <c r="N14" s="73"/>
      <c r="O14" s="73"/>
      <c r="P14" s="73"/>
      <c r="Q14" s="73">
        <v>2.6709999999999998</v>
      </c>
      <c r="R14" s="73">
        <v>2.1120000000000001</v>
      </c>
      <c r="S14" s="73"/>
      <c r="T14" s="73">
        <f t="shared" si="0"/>
        <v>4.7829999999999995</v>
      </c>
      <c r="U14" s="105"/>
      <c r="V14" s="51"/>
      <c r="W14" s="51"/>
    </row>
    <row r="15" spans="1:24" ht="70.5">
      <c r="A15" s="31"/>
      <c r="B15" s="105"/>
      <c r="C15" s="35"/>
      <c r="D15" s="35"/>
      <c r="E15" s="105"/>
      <c r="F15" s="35"/>
      <c r="G15" s="35"/>
      <c r="H15" s="35"/>
      <c r="I15" s="33" t="s">
        <v>20</v>
      </c>
      <c r="J15" s="189"/>
      <c r="K15" s="43" t="s">
        <v>75</v>
      </c>
      <c r="L15" s="107" t="s">
        <v>76</v>
      </c>
      <c r="M15" s="106"/>
      <c r="N15" s="73"/>
      <c r="O15" s="73"/>
      <c r="P15" s="73"/>
      <c r="Q15" s="73">
        <v>1765.144</v>
      </c>
      <c r="R15" s="73">
        <v>1630.819</v>
      </c>
      <c r="S15" s="73"/>
      <c r="T15" s="73">
        <f t="shared" si="0"/>
        <v>3395.9629999999997</v>
      </c>
      <c r="U15" s="105"/>
      <c r="V15" s="51"/>
      <c r="W15" s="51"/>
    </row>
    <row r="16" spans="1:24" ht="70.5">
      <c r="A16" s="31"/>
      <c r="B16" s="105"/>
      <c r="C16" s="35"/>
      <c r="D16" s="35"/>
      <c r="E16" s="105"/>
      <c r="F16" s="35"/>
      <c r="G16" s="35"/>
      <c r="H16" s="35"/>
      <c r="I16" s="33" t="s">
        <v>20</v>
      </c>
      <c r="J16" s="190"/>
      <c r="K16" s="43" t="s">
        <v>77</v>
      </c>
      <c r="L16" s="107" t="s">
        <v>44</v>
      </c>
      <c r="M16" s="106"/>
      <c r="N16" s="73"/>
      <c r="O16" s="73"/>
      <c r="P16" s="73"/>
      <c r="Q16" s="73">
        <v>6.9980000000000002</v>
      </c>
      <c r="R16" s="73">
        <v>2.589</v>
      </c>
      <c r="S16" s="73"/>
      <c r="T16" s="73">
        <f t="shared" si="0"/>
        <v>9.5869999999999997</v>
      </c>
      <c r="U16" s="105"/>
      <c r="V16" s="51"/>
      <c r="W16" s="51"/>
    </row>
    <row r="17" spans="1:32" ht="70.5">
      <c r="A17" s="31"/>
      <c r="B17" s="105"/>
      <c r="C17" s="35"/>
      <c r="D17" s="35"/>
      <c r="E17" s="105"/>
      <c r="F17" s="35"/>
      <c r="G17" s="35"/>
      <c r="H17" s="35"/>
      <c r="I17" s="33" t="s">
        <v>20</v>
      </c>
      <c r="J17" s="145"/>
      <c r="K17" s="43" t="s">
        <v>211</v>
      </c>
      <c r="L17" s="107" t="s">
        <v>212</v>
      </c>
      <c r="M17" s="106"/>
      <c r="N17" s="73"/>
      <c r="O17" s="73"/>
      <c r="P17" s="73"/>
      <c r="Q17" s="73">
        <v>500</v>
      </c>
      <c r="R17" s="73">
        <v>0</v>
      </c>
      <c r="S17" s="73"/>
      <c r="T17" s="73">
        <f t="shared" si="0"/>
        <v>500</v>
      </c>
      <c r="U17" s="105"/>
      <c r="V17" s="51"/>
      <c r="W17" s="51"/>
    </row>
    <row r="18" spans="1:32" ht="70.5">
      <c r="A18" s="31"/>
      <c r="B18" s="105" t="s">
        <v>152</v>
      </c>
      <c r="C18" s="35"/>
      <c r="D18" s="35"/>
      <c r="E18" s="105"/>
      <c r="F18" s="35"/>
      <c r="G18" s="35"/>
      <c r="H18" s="35"/>
      <c r="I18" s="33"/>
      <c r="J18" s="188">
        <v>123</v>
      </c>
      <c r="K18" s="43"/>
      <c r="L18" s="43" t="s">
        <v>25</v>
      </c>
      <c r="M18" s="106"/>
      <c r="N18" s="73"/>
      <c r="O18" s="73"/>
      <c r="P18" s="73"/>
      <c r="Q18" s="73">
        <f>SUM(Q19:Q25)</f>
        <v>2780.2919999999999</v>
      </c>
      <c r="R18" s="73">
        <f>SUM(R19:R25)</f>
        <v>3162.924</v>
      </c>
      <c r="S18" s="73"/>
      <c r="T18" s="73">
        <f>SUM(T19:T25)</f>
        <v>5943.2159999999994</v>
      </c>
      <c r="U18" s="105"/>
      <c r="V18" s="51"/>
      <c r="W18" s="51"/>
    </row>
    <row r="19" spans="1:32" ht="70.5">
      <c r="A19" s="31"/>
      <c r="B19" s="105"/>
      <c r="C19" s="35"/>
      <c r="D19" s="35"/>
      <c r="E19" s="105"/>
      <c r="F19" s="35"/>
      <c r="G19" s="35"/>
      <c r="H19" s="35"/>
      <c r="I19" s="33" t="s">
        <v>20</v>
      </c>
      <c r="J19" s="189"/>
      <c r="K19" s="43" t="s">
        <v>26</v>
      </c>
      <c r="L19" s="107" t="s">
        <v>73</v>
      </c>
      <c r="M19" s="106"/>
      <c r="N19" s="73"/>
      <c r="O19" s="73"/>
      <c r="P19" s="73"/>
      <c r="Q19" s="73">
        <v>370.91800000000001</v>
      </c>
      <c r="R19" s="73">
        <v>457.59300000000002</v>
      </c>
      <c r="S19" s="73"/>
      <c r="T19" s="73">
        <f t="shared" ref="T19:T25" si="1">SUM(N19:S19)</f>
        <v>828.51099999999997</v>
      </c>
      <c r="U19" s="105"/>
      <c r="V19" s="51"/>
      <c r="W19" s="51"/>
    </row>
    <row r="20" spans="1:32" ht="70.5">
      <c r="A20" s="31"/>
      <c r="B20" s="105"/>
      <c r="C20" s="35"/>
      <c r="D20" s="35"/>
      <c r="E20" s="105"/>
      <c r="F20" s="35"/>
      <c r="G20" s="35"/>
      <c r="H20" s="35"/>
      <c r="I20" s="33" t="s">
        <v>20</v>
      </c>
      <c r="J20" s="189"/>
      <c r="K20" s="43" t="s">
        <v>32</v>
      </c>
      <c r="L20" s="107" t="s">
        <v>74</v>
      </c>
      <c r="M20" s="106"/>
      <c r="N20" s="73"/>
      <c r="O20" s="73"/>
      <c r="P20" s="73"/>
      <c r="Q20" s="73">
        <v>11.083</v>
      </c>
      <c r="R20" s="73">
        <v>18.611999999999998</v>
      </c>
      <c r="S20" s="73"/>
      <c r="T20" s="73">
        <f t="shared" si="1"/>
        <v>29.695</v>
      </c>
      <c r="U20" s="105"/>
      <c r="V20" s="51"/>
      <c r="W20" s="51"/>
    </row>
    <row r="21" spans="1:32" ht="70.5">
      <c r="A21" s="31"/>
      <c r="B21" s="105"/>
      <c r="C21" s="35"/>
      <c r="D21" s="35"/>
      <c r="E21" s="105"/>
      <c r="F21" s="35"/>
      <c r="G21" s="35"/>
      <c r="H21" s="35"/>
      <c r="I21" s="33" t="s">
        <v>20</v>
      </c>
      <c r="J21" s="189"/>
      <c r="K21" s="43" t="s">
        <v>151</v>
      </c>
      <c r="L21" s="107" t="s">
        <v>189</v>
      </c>
      <c r="M21" s="106"/>
      <c r="N21" s="73"/>
      <c r="O21" s="73"/>
      <c r="P21" s="73"/>
      <c r="Q21" s="73">
        <v>1.546</v>
      </c>
      <c r="R21" s="73">
        <v>13.317</v>
      </c>
      <c r="S21" s="73"/>
      <c r="T21" s="73">
        <f t="shared" si="1"/>
        <v>14.863</v>
      </c>
      <c r="U21" s="105"/>
      <c r="V21" s="51"/>
      <c r="W21" s="51"/>
    </row>
    <row r="22" spans="1:32" ht="70.5">
      <c r="A22" s="31"/>
      <c r="B22" s="105"/>
      <c r="C22" s="35"/>
      <c r="D22" s="35"/>
      <c r="E22" s="105"/>
      <c r="F22" s="35"/>
      <c r="G22" s="35"/>
      <c r="H22" s="35"/>
      <c r="I22" s="33" t="s">
        <v>20</v>
      </c>
      <c r="J22" s="189"/>
      <c r="K22" s="43" t="s">
        <v>75</v>
      </c>
      <c r="L22" s="107" t="s">
        <v>76</v>
      </c>
      <c r="M22" s="106"/>
      <c r="N22" s="73"/>
      <c r="O22" s="73"/>
      <c r="P22" s="73"/>
      <c r="Q22" s="73">
        <v>1816.8230000000001</v>
      </c>
      <c r="R22" s="73">
        <v>2600.6869999999999</v>
      </c>
      <c r="S22" s="73"/>
      <c r="T22" s="73">
        <f t="shared" si="1"/>
        <v>4417.51</v>
      </c>
      <c r="U22" s="105"/>
      <c r="V22" s="51"/>
      <c r="W22" s="51"/>
    </row>
    <row r="23" spans="1:32" s="89" customFormat="1" ht="39.75" customHeight="1">
      <c r="A23" s="31"/>
      <c r="B23" s="33"/>
      <c r="C23" s="35"/>
      <c r="D23" s="35"/>
      <c r="E23" s="35"/>
      <c r="F23" s="35"/>
      <c r="G23" s="35"/>
      <c r="H23" s="35"/>
      <c r="I23" s="35" t="s">
        <v>20</v>
      </c>
      <c r="J23" s="189"/>
      <c r="K23" s="43" t="s">
        <v>77</v>
      </c>
      <c r="L23" s="107" t="s">
        <v>44</v>
      </c>
      <c r="M23" s="106"/>
      <c r="N23" s="73"/>
      <c r="O23" s="73"/>
      <c r="P23" s="73"/>
      <c r="Q23" s="73">
        <v>10.004</v>
      </c>
      <c r="R23" s="73"/>
      <c r="S23" s="73"/>
      <c r="T23" s="73">
        <f t="shared" si="1"/>
        <v>10.004</v>
      </c>
      <c r="U23" s="86"/>
      <c r="V23" s="87"/>
      <c r="W23" s="87"/>
      <c r="X23" s="87"/>
      <c r="Y23" s="87"/>
      <c r="Z23" s="87"/>
      <c r="AA23" s="88"/>
      <c r="AB23" s="88"/>
      <c r="AC23" s="88"/>
      <c r="AD23" s="88"/>
      <c r="AE23" s="88"/>
      <c r="AF23" s="88"/>
    </row>
    <row r="24" spans="1:32" s="89" customFormat="1" ht="84.75" customHeight="1">
      <c r="A24" s="31"/>
      <c r="B24" s="33"/>
      <c r="C24" s="35"/>
      <c r="D24" s="35"/>
      <c r="E24" s="35"/>
      <c r="F24" s="35"/>
      <c r="G24" s="35"/>
      <c r="H24" s="35"/>
      <c r="I24" s="35" t="s">
        <v>20</v>
      </c>
      <c r="J24" s="189"/>
      <c r="K24" s="43" t="s">
        <v>211</v>
      </c>
      <c r="L24" s="107" t="s">
        <v>212</v>
      </c>
      <c r="M24" s="106"/>
      <c r="N24" s="73"/>
      <c r="O24" s="73"/>
      <c r="P24" s="73"/>
      <c r="Q24" s="73">
        <v>500</v>
      </c>
      <c r="R24" s="73">
        <v>0</v>
      </c>
      <c r="S24" s="73"/>
      <c r="T24" s="73">
        <f t="shared" si="1"/>
        <v>500</v>
      </c>
      <c r="U24" s="86"/>
      <c r="V24" s="87"/>
      <c r="W24" s="87"/>
      <c r="X24" s="87"/>
      <c r="Y24" s="87"/>
      <c r="Z24" s="87"/>
      <c r="AA24" s="88"/>
      <c r="AB24" s="88"/>
      <c r="AC24" s="88"/>
      <c r="AD24" s="88"/>
      <c r="AE24" s="88"/>
      <c r="AF24" s="88"/>
    </row>
    <row r="25" spans="1:32" s="89" customFormat="1" ht="75" customHeight="1">
      <c r="A25" s="31"/>
      <c r="B25" s="33"/>
      <c r="C25" s="35"/>
      <c r="D25" s="35"/>
      <c r="E25" s="35"/>
      <c r="F25" s="35"/>
      <c r="G25" s="35"/>
      <c r="H25" s="35"/>
      <c r="I25" s="35" t="s">
        <v>20</v>
      </c>
      <c r="J25" s="190"/>
      <c r="K25" s="43" t="s">
        <v>213</v>
      </c>
      <c r="L25" s="107" t="s">
        <v>214</v>
      </c>
      <c r="M25" s="106"/>
      <c r="N25" s="73"/>
      <c r="O25" s="73"/>
      <c r="P25" s="73"/>
      <c r="Q25" s="73">
        <v>69.918000000000006</v>
      </c>
      <c r="R25" s="73">
        <v>72.715000000000003</v>
      </c>
      <c r="S25" s="73"/>
      <c r="T25" s="73">
        <f t="shared" si="1"/>
        <v>142.63300000000001</v>
      </c>
      <c r="U25" s="86"/>
      <c r="V25" s="87"/>
      <c r="W25" s="87"/>
      <c r="X25" s="87"/>
      <c r="Y25" s="87"/>
      <c r="Z25" s="87"/>
      <c r="AA25" s="88"/>
      <c r="AB25" s="88"/>
      <c r="AC25" s="88"/>
      <c r="AD25" s="88"/>
      <c r="AE25" s="88"/>
      <c r="AF25" s="88"/>
    </row>
    <row r="26" spans="1:32" s="162" customFormat="1" ht="178.5" customHeight="1">
      <c r="A26" s="173" t="s">
        <v>19</v>
      </c>
      <c r="C26" s="163"/>
      <c r="D26" s="163"/>
      <c r="E26" s="164" t="s">
        <v>216</v>
      </c>
      <c r="F26" s="171" t="s">
        <v>55</v>
      </c>
      <c r="G26" s="172" t="s">
        <v>56</v>
      </c>
      <c r="H26" s="172" t="s">
        <v>57</v>
      </c>
      <c r="I26" s="169" t="s">
        <v>20</v>
      </c>
      <c r="J26" s="163"/>
      <c r="K26" s="161"/>
      <c r="L26" s="163"/>
      <c r="M26" s="165"/>
      <c r="N26" s="165"/>
      <c r="O26" s="165"/>
      <c r="P26" s="165"/>
      <c r="Q26" s="166"/>
      <c r="R26" s="166"/>
      <c r="S26" s="166"/>
      <c r="T26" s="165"/>
      <c r="U26" s="163"/>
      <c r="V26" s="167"/>
      <c r="W26" s="167"/>
      <c r="X26" s="167"/>
      <c r="Y26" s="167"/>
      <c r="Z26" s="168"/>
      <c r="AA26" s="168"/>
      <c r="AB26" s="168"/>
      <c r="AC26" s="168"/>
      <c r="AD26" s="168"/>
      <c r="AE26" s="168"/>
    </row>
    <row r="27" spans="1:32" s="77" customFormat="1" ht="178.5" customHeight="1">
      <c r="A27" s="43"/>
      <c r="B27" s="35" t="s">
        <v>215</v>
      </c>
      <c r="C27" s="35"/>
      <c r="D27" s="35"/>
      <c r="E27" s="170"/>
      <c r="F27" s="35"/>
      <c r="G27" s="35"/>
      <c r="H27" s="35"/>
      <c r="I27" s="35"/>
      <c r="J27" s="35"/>
      <c r="K27" s="43"/>
      <c r="L27" s="35"/>
      <c r="M27" s="73"/>
      <c r="N27" s="73"/>
      <c r="O27" s="73"/>
      <c r="P27" s="73"/>
      <c r="Q27" s="74"/>
      <c r="R27" s="74"/>
      <c r="S27" s="74"/>
      <c r="T27" s="73"/>
      <c r="U27" s="35"/>
      <c r="V27" s="75"/>
      <c r="W27" s="75"/>
      <c r="X27" s="75"/>
      <c r="Y27" s="75"/>
      <c r="Z27" s="76"/>
      <c r="AA27" s="76"/>
      <c r="AB27" s="76"/>
      <c r="AC27" s="76"/>
      <c r="AD27" s="76"/>
      <c r="AE27" s="76"/>
    </row>
    <row r="28" spans="1:32" s="29" customFormat="1" ht="44.25" customHeight="1">
      <c r="A28" s="198" t="s">
        <v>43</v>
      </c>
      <c r="B28" s="198"/>
      <c r="C28" s="198"/>
      <c r="D28" s="198"/>
      <c r="E28" s="198"/>
      <c r="F28" s="198"/>
      <c r="G28" s="198"/>
      <c r="H28" s="198"/>
      <c r="I28" s="198"/>
      <c r="J28" s="198"/>
      <c r="K28" s="198"/>
      <c r="L28" s="198"/>
      <c r="M28" s="198"/>
      <c r="N28" s="198"/>
      <c r="O28" s="198"/>
      <c r="P28" s="198"/>
      <c r="Q28" s="198"/>
      <c r="R28" s="198"/>
      <c r="S28" s="198"/>
      <c r="T28" s="198"/>
      <c r="U28" s="198"/>
      <c r="V28" s="28"/>
      <c r="W28" s="28"/>
    </row>
    <row r="29" spans="1:32" s="20" customFormat="1" ht="207">
      <c r="A29" s="2" t="s">
        <v>22</v>
      </c>
      <c r="B29" s="5"/>
      <c r="C29" s="5" t="s">
        <v>39</v>
      </c>
      <c r="D29" s="30" t="s">
        <v>17</v>
      </c>
      <c r="E29" s="5" t="s">
        <v>103</v>
      </c>
      <c r="F29" s="30" t="s">
        <v>55</v>
      </c>
      <c r="G29" s="3" t="s">
        <v>56</v>
      </c>
      <c r="H29" s="30" t="s">
        <v>67</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5">
        <f>P29+Q29+R29</f>
        <v>29873.999800000001</v>
      </c>
      <c r="U29" s="25"/>
      <c r="V29" s="18"/>
      <c r="W29" s="18"/>
      <c r="X29" s="18"/>
      <c r="Y29" s="18"/>
      <c r="Z29" s="18"/>
      <c r="AA29" s="19"/>
      <c r="AB29" s="19"/>
      <c r="AC29" s="19"/>
      <c r="AD29" s="19"/>
      <c r="AE29" s="19"/>
      <c r="AF29" s="19"/>
    </row>
    <row r="30" spans="1:32" s="41" customFormat="1" ht="70.5">
      <c r="A30" s="31" t="s">
        <v>24</v>
      </c>
      <c r="B30" s="32" t="s">
        <v>83</v>
      </c>
      <c r="C30" s="33"/>
      <c r="D30" s="34"/>
      <c r="E30" s="33"/>
      <c r="F30" s="34"/>
      <c r="G30" s="34"/>
      <c r="H30" s="34"/>
      <c r="I30" s="33"/>
      <c r="J30" s="33"/>
      <c r="K30" s="33"/>
      <c r="L30" s="35" t="s">
        <v>45</v>
      </c>
      <c r="M30" s="36"/>
      <c r="N30" s="36"/>
      <c r="O30" s="36"/>
      <c r="P30" s="37">
        <f>P31+P34</f>
        <v>1291.7049999999999</v>
      </c>
      <c r="Q30" s="37">
        <f>Q31+Q34</f>
        <v>1332.6669999999999</v>
      </c>
      <c r="R30" s="37">
        <f>R31+R34</f>
        <v>1294.067</v>
      </c>
      <c r="S30" s="36"/>
      <c r="T30" s="38">
        <f>P30+Q30+R30</f>
        <v>3918.4389999999999</v>
      </c>
      <c r="U30" s="14"/>
      <c r="V30" s="39"/>
      <c r="W30" s="39"/>
      <c r="X30" s="39"/>
      <c r="Y30" s="39"/>
      <c r="Z30" s="39"/>
      <c r="AA30" s="40"/>
      <c r="AB30" s="40"/>
      <c r="AC30" s="40"/>
      <c r="AD30" s="40"/>
      <c r="AE30" s="40"/>
      <c r="AF30" s="40"/>
    </row>
    <row r="31" spans="1:32" s="41" customFormat="1">
      <c r="A31" s="31"/>
      <c r="B31" s="42"/>
      <c r="C31" s="33"/>
      <c r="D31" s="34"/>
      <c r="E31" s="33"/>
      <c r="F31" s="34"/>
      <c r="G31" s="34"/>
      <c r="H31" s="34"/>
      <c r="I31" s="33"/>
      <c r="J31" s="33"/>
      <c r="K31" s="43" t="s">
        <v>110</v>
      </c>
      <c r="L31" s="44" t="s">
        <v>111</v>
      </c>
      <c r="M31" s="36"/>
      <c r="N31" s="36"/>
      <c r="O31" s="36"/>
      <c r="P31" s="36">
        <f>+P32+P33</f>
        <v>350.72500000000002</v>
      </c>
      <c r="Q31" s="36">
        <f t="shared" ref="Q31:R31" si="2">+Q32+Q33</f>
        <v>385.57</v>
      </c>
      <c r="R31" s="36">
        <f t="shared" si="2"/>
        <v>388.29399999999998</v>
      </c>
      <c r="S31" s="36"/>
      <c r="T31" s="14">
        <f t="shared" ref="T31:T106" si="3">P31+Q31+R31</f>
        <v>1124.5889999999999</v>
      </c>
      <c r="U31" s="14"/>
      <c r="V31" s="39"/>
      <c r="W31" s="39"/>
      <c r="X31" s="39"/>
      <c r="Y31" s="39"/>
      <c r="Z31" s="39"/>
      <c r="AA31" s="40"/>
      <c r="AB31" s="40"/>
      <c r="AC31" s="40"/>
      <c r="AD31" s="40"/>
      <c r="AE31" s="40"/>
      <c r="AF31" s="40"/>
    </row>
    <row r="32" spans="1:32" s="41" customFormat="1" ht="70.5">
      <c r="A32" s="31"/>
      <c r="B32" s="42"/>
      <c r="C32" s="33"/>
      <c r="D32" s="34"/>
      <c r="E32" s="33"/>
      <c r="F32" s="34"/>
      <c r="G32" s="34"/>
      <c r="H32" s="34"/>
      <c r="I32" s="33"/>
      <c r="J32" s="33"/>
      <c r="K32" s="43" t="s">
        <v>28</v>
      </c>
      <c r="L32" s="158" t="s">
        <v>29</v>
      </c>
      <c r="M32" s="36"/>
      <c r="N32" s="36"/>
      <c r="O32" s="36"/>
      <c r="P32" s="73">
        <v>0</v>
      </c>
      <c r="Q32" s="73">
        <v>0.41899999999999998</v>
      </c>
      <c r="R32" s="73">
        <v>0.46700000000000003</v>
      </c>
      <c r="S32" s="36"/>
      <c r="T32" s="14">
        <f>P32+Q32+R32</f>
        <v>0.88600000000000001</v>
      </c>
      <c r="U32" s="14"/>
      <c r="V32" s="39"/>
      <c r="W32" s="39"/>
      <c r="X32" s="39"/>
      <c r="Y32" s="39"/>
      <c r="Z32" s="39"/>
      <c r="AA32" s="40"/>
      <c r="AB32" s="40"/>
      <c r="AC32" s="40"/>
      <c r="AD32" s="40"/>
      <c r="AE32" s="40"/>
      <c r="AF32" s="40"/>
    </row>
    <row r="33" spans="1:32" s="41" customFormat="1">
      <c r="A33" s="31"/>
      <c r="B33" s="42"/>
      <c r="C33" s="33"/>
      <c r="D33" s="34"/>
      <c r="E33" s="33"/>
      <c r="F33" s="34"/>
      <c r="G33" s="34"/>
      <c r="H33" s="34"/>
      <c r="I33" s="33"/>
      <c r="J33" s="33"/>
      <c r="K33" s="43" t="s">
        <v>30</v>
      </c>
      <c r="L33" s="157" t="s">
        <v>31</v>
      </c>
      <c r="M33" s="36"/>
      <c r="N33" s="36"/>
      <c r="O33" s="36"/>
      <c r="P33" s="73">
        <v>350.72500000000002</v>
      </c>
      <c r="Q33" s="73">
        <v>385.15100000000001</v>
      </c>
      <c r="R33" s="73">
        <v>387.827</v>
      </c>
      <c r="S33" s="36"/>
      <c r="T33" s="14">
        <f t="shared" si="3"/>
        <v>1123.703</v>
      </c>
      <c r="U33" s="14"/>
      <c r="V33" s="39"/>
      <c r="W33" s="39"/>
      <c r="X33" s="39"/>
      <c r="Y33" s="39"/>
      <c r="Z33" s="39"/>
      <c r="AA33" s="40"/>
      <c r="AB33" s="40"/>
      <c r="AC33" s="40"/>
      <c r="AD33" s="40"/>
      <c r="AE33" s="40"/>
      <c r="AF33" s="40"/>
    </row>
    <row r="34" spans="1:32" s="41" customFormat="1" ht="105.75">
      <c r="A34" s="31"/>
      <c r="B34" s="32"/>
      <c r="C34" s="33"/>
      <c r="D34" s="34"/>
      <c r="E34" s="33"/>
      <c r="F34" s="34"/>
      <c r="G34" s="34"/>
      <c r="H34" s="34"/>
      <c r="I34" s="33"/>
      <c r="J34" s="33"/>
      <c r="K34" s="43" t="s">
        <v>112</v>
      </c>
      <c r="L34" s="35" t="s">
        <v>113</v>
      </c>
      <c r="M34" s="36"/>
      <c r="N34" s="36"/>
      <c r="O34" s="36"/>
      <c r="P34" s="73">
        <f>P35</f>
        <v>940.98</v>
      </c>
      <c r="Q34" s="73">
        <f t="shared" ref="Q34:R34" si="4">Q35</f>
        <v>947.09699999999998</v>
      </c>
      <c r="R34" s="73">
        <f t="shared" si="4"/>
        <v>905.77300000000002</v>
      </c>
      <c r="S34" s="36"/>
      <c r="T34" s="14">
        <f t="shared" si="3"/>
        <v>2793.85</v>
      </c>
      <c r="U34" s="14"/>
      <c r="V34" s="39"/>
      <c r="W34" s="39"/>
      <c r="X34" s="39"/>
      <c r="Y34" s="39"/>
      <c r="Z34" s="39"/>
      <c r="AA34" s="40"/>
      <c r="AB34" s="40"/>
      <c r="AC34" s="40"/>
      <c r="AD34" s="40"/>
      <c r="AE34" s="40"/>
      <c r="AF34" s="40"/>
    </row>
    <row r="35" spans="1:32" s="41" customFormat="1">
      <c r="A35" s="31"/>
      <c r="B35" s="32"/>
      <c r="C35" s="33"/>
      <c r="D35" s="34"/>
      <c r="E35" s="33"/>
      <c r="F35" s="34"/>
      <c r="G35" s="34"/>
      <c r="H35" s="34"/>
      <c r="I35" s="33"/>
      <c r="J35" s="33"/>
      <c r="K35" s="43" t="s">
        <v>30</v>
      </c>
      <c r="L35" s="157" t="s">
        <v>31</v>
      </c>
      <c r="M35" s="36"/>
      <c r="N35" s="36"/>
      <c r="O35" s="36"/>
      <c r="P35" s="73">
        <v>940.98</v>
      </c>
      <c r="Q35" s="73">
        <v>947.09699999999998</v>
      </c>
      <c r="R35" s="73">
        <v>905.77300000000002</v>
      </c>
      <c r="S35" s="36"/>
      <c r="T35" s="14">
        <f t="shared" si="3"/>
        <v>2793.85</v>
      </c>
      <c r="U35" s="14"/>
      <c r="V35" s="39"/>
      <c r="W35" s="39"/>
      <c r="X35" s="39"/>
      <c r="Y35" s="39"/>
      <c r="Z35" s="39"/>
      <c r="AA35" s="40"/>
      <c r="AB35" s="40"/>
      <c r="AC35" s="40"/>
      <c r="AD35" s="40"/>
      <c r="AE35" s="40"/>
      <c r="AF35" s="40"/>
    </row>
    <row r="36" spans="1:32" s="41" customFormat="1" ht="70.5">
      <c r="A36" s="31" t="s">
        <v>19</v>
      </c>
      <c r="B36" s="32" t="s">
        <v>84</v>
      </c>
      <c r="C36" s="33"/>
      <c r="D36" s="34"/>
      <c r="E36" s="33"/>
      <c r="F36" s="34"/>
      <c r="G36" s="34"/>
      <c r="H36" s="34"/>
      <c r="I36" s="33"/>
      <c r="J36" s="33"/>
      <c r="K36" s="43"/>
      <c r="L36" s="35" t="s">
        <v>45</v>
      </c>
      <c r="M36" s="36"/>
      <c r="N36" s="36"/>
      <c r="O36" s="36"/>
      <c r="P36" s="146">
        <f>P37+P40+P42</f>
        <v>566.56499999999994</v>
      </c>
      <c r="Q36" s="146">
        <f>Q37+Q40+Q42</f>
        <v>596.08979999999997</v>
      </c>
      <c r="R36" s="146">
        <f>R37+R40+R42</f>
        <v>600.92810000000009</v>
      </c>
      <c r="S36" s="36"/>
      <c r="T36" s="38">
        <f t="shared" si="3"/>
        <v>1763.5828999999999</v>
      </c>
      <c r="U36" s="14"/>
      <c r="V36" s="39"/>
      <c r="W36" s="39"/>
      <c r="X36" s="39"/>
      <c r="Y36" s="39"/>
      <c r="Z36" s="39"/>
      <c r="AA36" s="40"/>
      <c r="AB36" s="40"/>
      <c r="AC36" s="40"/>
      <c r="AD36" s="40"/>
      <c r="AE36" s="40"/>
      <c r="AF36" s="40"/>
    </row>
    <row r="37" spans="1:32" s="41" customFormat="1">
      <c r="A37" s="31"/>
      <c r="B37" s="42"/>
      <c r="C37" s="33"/>
      <c r="D37" s="34"/>
      <c r="E37" s="33"/>
      <c r="F37" s="34"/>
      <c r="G37" s="34"/>
      <c r="H37" s="34"/>
      <c r="I37" s="33"/>
      <c r="J37" s="33"/>
      <c r="K37" s="43" t="s">
        <v>110</v>
      </c>
      <c r="L37" s="35" t="s">
        <v>111</v>
      </c>
      <c r="M37" s="36"/>
      <c r="N37" s="36"/>
      <c r="O37" s="36"/>
      <c r="P37" s="153">
        <f>+P38+P39</f>
        <v>172.77</v>
      </c>
      <c r="Q37" s="153">
        <f t="shared" ref="Q37:R37" si="5">+Q38+Q39</f>
        <v>195.11249999999998</v>
      </c>
      <c r="R37" s="153">
        <f t="shared" si="5"/>
        <v>204.63579999999999</v>
      </c>
      <c r="S37" s="36"/>
      <c r="T37" s="14">
        <f t="shared" si="3"/>
        <v>572.51829999999995</v>
      </c>
      <c r="U37" s="14"/>
      <c r="V37" s="39"/>
      <c r="W37" s="39"/>
      <c r="X37" s="39"/>
      <c r="Y37" s="39"/>
      <c r="Z37" s="39"/>
      <c r="AA37" s="40"/>
      <c r="AB37" s="40"/>
      <c r="AC37" s="40"/>
      <c r="AD37" s="40"/>
      <c r="AE37" s="40"/>
      <c r="AF37" s="40"/>
    </row>
    <row r="38" spans="1:32" s="41" customFormat="1" ht="70.5">
      <c r="A38" s="31"/>
      <c r="B38" s="42"/>
      <c r="C38" s="33"/>
      <c r="D38" s="34"/>
      <c r="E38" s="33"/>
      <c r="F38" s="34"/>
      <c r="G38" s="34"/>
      <c r="H38" s="34"/>
      <c r="I38" s="33"/>
      <c r="J38" s="33"/>
      <c r="K38" s="43" t="s">
        <v>28</v>
      </c>
      <c r="L38" s="158" t="s">
        <v>29</v>
      </c>
      <c r="M38" s="36"/>
      <c r="N38" s="36"/>
      <c r="O38" s="36"/>
      <c r="P38" s="153">
        <v>0</v>
      </c>
      <c r="Q38" s="153">
        <v>0.27700000000000002</v>
      </c>
      <c r="R38" s="153">
        <v>0.309</v>
      </c>
      <c r="S38" s="36"/>
      <c r="T38" s="14">
        <f t="shared" si="3"/>
        <v>0.58600000000000008</v>
      </c>
      <c r="U38" s="14"/>
      <c r="V38" s="39"/>
      <c r="W38" s="39"/>
      <c r="X38" s="39"/>
      <c r="Y38" s="39"/>
      <c r="Z38" s="39"/>
      <c r="AA38" s="40"/>
      <c r="AB38" s="40"/>
      <c r="AC38" s="40"/>
      <c r="AD38" s="40"/>
      <c r="AE38" s="40"/>
      <c r="AF38" s="40"/>
    </row>
    <row r="39" spans="1:32" s="41" customFormat="1">
      <c r="A39" s="31"/>
      <c r="B39" s="42"/>
      <c r="C39" s="33"/>
      <c r="D39" s="34"/>
      <c r="E39" s="33"/>
      <c r="F39" s="34"/>
      <c r="G39" s="34"/>
      <c r="H39" s="34"/>
      <c r="I39" s="33"/>
      <c r="J39" s="33"/>
      <c r="K39" s="43" t="s">
        <v>30</v>
      </c>
      <c r="L39" s="157" t="s">
        <v>31</v>
      </c>
      <c r="M39" s="36"/>
      <c r="N39" s="36"/>
      <c r="O39" s="36"/>
      <c r="P39" s="153">
        <v>172.77</v>
      </c>
      <c r="Q39" s="153">
        <v>194.8355</v>
      </c>
      <c r="R39" s="153">
        <v>204.32679999999999</v>
      </c>
      <c r="S39" s="36"/>
      <c r="T39" s="14">
        <f t="shared" si="3"/>
        <v>571.93229999999994</v>
      </c>
      <c r="U39" s="14"/>
      <c r="V39" s="39"/>
      <c r="W39" s="39"/>
      <c r="X39" s="39"/>
      <c r="Y39" s="39"/>
      <c r="Z39" s="39"/>
      <c r="AA39" s="40"/>
      <c r="AB39" s="40"/>
      <c r="AC39" s="40"/>
      <c r="AD39" s="40"/>
      <c r="AE39" s="40"/>
      <c r="AF39" s="40"/>
    </row>
    <row r="40" spans="1:32" s="41" customFormat="1" ht="105.75">
      <c r="A40" s="31"/>
      <c r="B40" s="32"/>
      <c r="C40" s="33"/>
      <c r="D40" s="34"/>
      <c r="E40" s="33"/>
      <c r="F40" s="34"/>
      <c r="G40" s="34"/>
      <c r="H40" s="34"/>
      <c r="I40" s="33"/>
      <c r="J40" s="33"/>
      <c r="K40" s="43" t="s">
        <v>112</v>
      </c>
      <c r="L40" s="35" t="s">
        <v>113</v>
      </c>
      <c r="M40" s="36"/>
      <c r="N40" s="36"/>
      <c r="O40" s="36"/>
      <c r="P40" s="153">
        <v>379.17399999999998</v>
      </c>
      <c r="Q40" s="153">
        <v>383.17079999999999</v>
      </c>
      <c r="R40" s="153">
        <v>384.60230000000001</v>
      </c>
      <c r="S40" s="36"/>
      <c r="T40" s="14">
        <f t="shared" si="3"/>
        <v>1146.9470999999999</v>
      </c>
      <c r="U40" s="14"/>
      <c r="V40" s="39"/>
      <c r="W40" s="39"/>
      <c r="X40" s="39"/>
      <c r="Y40" s="39"/>
      <c r="Z40" s="39"/>
      <c r="AA40" s="40"/>
      <c r="AB40" s="40"/>
      <c r="AC40" s="40"/>
      <c r="AD40" s="40"/>
      <c r="AE40" s="40"/>
      <c r="AF40" s="40"/>
    </row>
    <row r="41" spans="1:32" s="41" customFormat="1">
      <c r="A41" s="31"/>
      <c r="B41" s="32"/>
      <c r="C41" s="33"/>
      <c r="D41" s="34"/>
      <c r="E41" s="33"/>
      <c r="F41" s="34"/>
      <c r="G41" s="34"/>
      <c r="H41" s="34"/>
      <c r="I41" s="33"/>
      <c r="J41" s="33"/>
      <c r="K41" s="43" t="s">
        <v>30</v>
      </c>
      <c r="L41" s="157" t="s">
        <v>31</v>
      </c>
      <c r="M41" s="36"/>
      <c r="N41" s="36"/>
      <c r="O41" s="36"/>
      <c r="P41" s="153">
        <v>379.17399999999998</v>
      </c>
      <c r="Q41" s="153">
        <v>383.17079999999999</v>
      </c>
      <c r="R41" s="153">
        <v>384.60230000000001</v>
      </c>
      <c r="S41" s="36"/>
      <c r="T41" s="14">
        <f t="shared" si="3"/>
        <v>1146.9470999999999</v>
      </c>
      <c r="U41" s="14"/>
      <c r="V41" s="39"/>
      <c r="W41" s="39"/>
      <c r="X41" s="39"/>
      <c r="Y41" s="39"/>
      <c r="Z41" s="39"/>
      <c r="AA41" s="40"/>
      <c r="AB41" s="40"/>
      <c r="AC41" s="40"/>
      <c r="AD41" s="40"/>
      <c r="AE41" s="40"/>
      <c r="AF41" s="40"/>
    </row>
    <row r="42" spans="1:32" s="41" customFormat="1" ht="105.75">
      <c r="A42" s="31"/>
      <c r="B42" s="32"/>
      <c r="C42" s="33"/>
      <c r="D42" s="34"/>
      <c r="E42" s="33"/>
      <c r="F42" s="34"/>
      <c r="G42" s="34"/>
      <c r="H42" s="34"/>
      <c r="I42" s="33"/>
      <c r="J42" s="33"/>
      <c r="K42" s="43" t="s">
        <v>114</v>
      </c>
      <c r="L42" s="35" t="s">
        <v>115</v>
      </c>
      <c r="M42" s="36"/>
      <c r="N42" s="36"/>
      <c r="O42" s="36"/>
      <c r="P42" s="153">
        <v>14.621</v>
      </c>
      <c r="Q42" s="153">
        <v>17.8065</v>
      </c>
      <c r="R42" s="153">
        <v>11.69</v>
      </c>
      <c r="S42" s="36"/>
      <c r="T42" s="14">
        <f t="shared" si="3"/>
        <v>44.1175</v>
      </c>
      <c r="U42" s="14"/>
      <c r="V42" s="39"/>
      <c r="W42" s="39"/>
      <c r="X42" s="39"/>
      <c r="Y42" s="39"/>
      <c r="Z42" s="39"/>
      <c r="AA42" s="40"/>
      <c r="AB42" s="40"/>
      <c r="AC42" s="40"/>
      <c r="AD42" s="40"/>
      <c r="AE42" s="40"/>
      <c r="AF42" s="40"/>
    </row>
    <row r="43" spans="1:32" s="41" customFormat="1">
      <c r="A43" s="31"/>
      <c r="B43" s="32"/>
      <c r="C43" s="33"/>
      <c r="D43" s="34"/>
      <c r="E43" s="33"/>
      <c r="F43" s="34"/>
      <c r="G43" s="34"/>
      <c r="H43" s="34"/>
      <c r="I43" s="33"/>
      <c r="J43" s="33"/>
      <c r="K43" s="43" t="s">
        <v>30</v>
      </c>
      <c r="L43" s="157" t="s">
        <v>31</v>
      </c>
      <c r="M43" s="36"/>
      <c r="N43" s="36"/>
      <c r="O43" s="36"/>
      <c r="P43" s="154">
        <v>14.621</v>
      </c>
      <c r="Q43" s="153">
        <v>17.8065</v>
      </c>
      <c r="R43" s="153">
        <v>11.69</v>
      </c>
      <c r="S43" s="36"/>
      <c r="T43" s="14">
        <f t="shared" si="3"/>
        <v>44.1175</v>
      </c>
      <c r="U43" s="14"/>
      <c r="V43" s="39"/>
      <c r="W43" s="39"/>
      <c r="X43" s="39"/>
      <c r="Y43" s="39"/>
      <c r="Z43" s="39"/>
      <c r="AA43" s="40"/>
      <c r="AB43" s="40"/>
      <c r="AC43" s="40"/>
      <c r="AD43" s="40"/>
      <c r="AE43" s="40"/>
      <c r="AF43" s="40"/>
    </row>
    <row r="44" spans="1:32" s="41" customFormat="1">
      <c r="A44" s="31" t="s">
        <v>22</v>
      </c>
      <c r="B44" s="32" t="s">
        <v>86</v>
      </c>
      <c r="C44" s="33"/>
      <c r="D44" s="34"/>
      <c r="E44" s="33"/>
      <c r="F44" s="34"/>
      <c r="G44" s="34"/>
      <c r="H44" s="34"/>
      <c r="I44" s="33"/>
      <c r="J44" s="33"/>
      <c r="K44" s="43"/>
      <c r="L44" s="35" t="s">
        <v>45</v>
      </c>
      <c r="M44" s="36"/>
      <c r="N44" s="36"/>
      <c r="O44" s="36"/>
      <c r="P44" s="146">
        <f>P45+P48+P50</f>
        <v>1353.3782000000001</v>
      </c>
      <c r="Q44" s="146">
        <f>Q45+Q48+Q50</f>
        <v>1398.4713999999999</v>
      </c>
      <c r="R44" s="146">
        <f>R45+R48+R50</f>
        <v>1376.1019000000001</v>
      </c>
      <c r="S44" s="36"/>
      <c r="T44" s="38">
        <f t="shared" si="3"/>
        <v>4127.9515000000001</v>
      </c>
      <c r="U44" s="14"/>
      <c r="V44" s="39"/>
      <c r="W44" s="39"/>
      <c r="X44" s="39"/>
      <c r="Y44" s="39"/>
      <c r="Z44" s="39"/>
      <c r="AA44" s="40"/>
      <c r="AB44" s="40"/>
      <c r="AC44" s="40"/>
      <c r="AD44" s="40"/>
      <c r="AE44" s="40"/>
      <c r="AF44" s="40"/>
    </row>
    <row r="45" spans="1:32" s="41" customFormat="1">
      <c r="A45" s="31"/>
      <c r="B45" s="42"/>
      <c r="C45" s="33"/>
      <c r="D45" s="34"/>
      <c r="E45" s="33"/>
      <c r="F45" s="34"/>
      <c r="G45" s="34"/>
      <c r="H45" s="34"/>
      <c r="I45" s="33"/>
      <c r="J45" s="33"/>
      <c r="K45" s="43" t="s">
        <v>110</v>
      </c>
      <c r="L45" s="35" t="s">
        <v>111</v>
      </c>
      <c r="M45" s="36"/>
      <c r="N45" s="36"/>
      <c r="O45" s="36"/>
      <c r="P45" s="153">
        <v>415.55110000000002</v>
      </c>
      <c r="Q45" s="153">
        <v>492.29289999999997</v>
      </c>
      <c r="R45" s="153">
        <v>525.99289999999996</v>
      </c>
      <c r="S45" s="36"/>
      <c r="T45" s="14">
        <f t="shared" si="3"/>
        <v>1433.8369</v>
      </c>
      <c r="U45" s="14"/>
      <c r="V45" s="39"/>
      <c r="W45" s="39"/>
      <c r="X45" s="39"/>
      <c r="Y45" s="39"/>
      <c r="Z45" s="39"/>
      <c r="AA45" s="40"/>
      <c r="AB45" s="40"/>
      <c r="AC45" s="40"/>
      <c r="AD45" s="40"/>
      <c r="AE45" s="40"/>
      <c r="AF45" s="40"/>
    </row>
    <row r="46" spans="1:32" s="41" customFormat="1" ht="70.5">
      <c r="A46" s="31"/>
      <c r="B46" s="42"/>
      <c r="C46" s="33"/>
      <c r="D46" s="34"/>
      <c r="E46" s="33"/>
      <c r="F46" s="34"/>
      <c r="G46" s="34"/>
      <c r="H46" s="34"/>
      <c r="I46" s="33"/>
      <c r="J46" s="33"/>
      <c r="K46" s="43" t="s">
        <v>28</v>
      </c>
      <c r="L46" s="158" t="s">
        <v>29</v>
      </c>
      <c r="M46" s="36"/>
      <c r="N46" s="36"/>
      <c r="O46" s="36"/>
      <c r="P46" s="153">
        <v>0</v>
      </c>
      <c r="Q46" s="153">
        <v>0.627</v>
      </c>
      <c r="R46" s="153">
        <v>0.73</v>
      </c>
      <c r="S46" s="36"/>
      <c r="T46" s="14">
        <f t="shared" si="3"/>
        <v>1.357</v>
      </c>
      <c r="U46" s="14"/>
      <c r="V46" s="39"/>
      <c r="W46" s="39"/>
      <c r="X46" s="39"/>
      <c r="Y46" s="39"/>
      <c r="Z46" s="39"/>
      <c r="AA46" s="40"/>
      <c r="AB46" s="40"/>
      <c r="AC46" s="40"/>
      <c r="AD46" s="40"/>
      <c r="AE46" s="40"/>
      <c r="AF46" s="40"/>
    </row>
    <row r="47" spans="1:32" s="41" customFormat="1">
      <c r="A47" s="31"/>
      <c r="B47" s="42"/>
      <c r="C47" s="33"/>
      <c r="D47" s="34"/>
      <c r="E47" s="33"/>
      <c r="F47" s="34"/>
      <c r="G47" s="34"/>
      <c r="H47" s="34"/>
      <c r="I47" s="33"/>
      <c r="J47" s="33"/>
      <c r="K47" s="43" t="s">
        <v>30</v>
      </c>
      <c r="L47" s="157" t="s">
        <v>31</v>
      </c>
      <c r="M47" s="36"/>
      <c r="N47" s="36"/>
      <c r="O47" s="36"/>
      <c r="P47" s="153">
        <v>415.55110000000002</v>
      </c>
      <c r="Q47" s="153">
        <v>491.66590000000002</v>
      </c>
      <c r="R47" s="153">
        <v>525.26289999999995</v>
      </c>
      <c r="S47" s="36"/>
      <c r="T47" s="14">
        <f t="shared" si="3"/>
        <v>1432.4799</v>
      </c>
      <c r="U47" s="14"/>
      <c r="V47" s="39"/>
      <c r="W47" s="39"/>
      <c r="X47" s="39"/>
      <c r="Y47" s="39"/>
      <c r="Z47" s="39"/>
      <c r="AA47" s="40"/>
      <c r="AB47" s="40"/>
      <c r="AC47" s="40"/>
      <c r="AD47" s="40"/>
      <c r="AE47" s="40"/>
      <c r="AF47" s="40"/>
    </row>
    <row r="48" spans="1:32" s="41" customFormat="1" ht="105.75">
      <c r="A48" s="31"/>
      <c r="B48" s="32"/>
      <c r="C48" s="33"/>
      <c r="D48" s="34"/>
      <c r="E48" s="33"/>
      <c r="F48" s="34"/>
      <c r="G48" s="34"/>
      <c r="H48" s="34"/>
      <c r="I48" s="33"/>
      <c r="J48" s="33"/>
      <c r="K48" s="43" t="s">
        <v>112</v>
      </c>
      <c r="L48" s="35" t="s">
        <v>113</v>
      </c>
      <c r="M48" s="36"/>
      <c r="N48" s="36"/>
      <c r="O48" s="36"/>
      <c r="P48" s="153">
        <v>896.44090000000006</v>
      </c>
      <c r="Q48" s="153">
        <v>865.06079999999997</v>
      </c>
      <c r="R48" s="153">
        <v>850.10900000000004</v>
      </c>
      <c r="S48" s="36"/>
      <c r="T48" s="14">
        <f t="shared" si="3"/>
        <v>2611.6107000000002</v>
      </c>
      <c r="U48" s="14"/>
      <c r="V48" s="39"/>
      <c r="W48" s="39"/>
      <c r="X48" s="39"/>
      <c r="Y48" s="39"/>
      <c r="Z48" s="39"/>
      <c r="AA48" s="40"/>
      <c r="AB48" s="40"/>
      <c r="AC48" s="40"/>
      <c r="AD48" s="40"/>
      <c r="AE48" s="40"/>
      <c r="AF48" s="40"/>
    </row>
    <row r="49" spans="1:32" s="41" customFormat="1">
      <c r="A49" s="31"/>
      <c r="B49" s="32"/>
      <c r="C49" s="33"/>
      <c r="D49" s="34"/>
      <c r="E49" s="33"/>
      <c r="F49" s="34"/>
      <c r="G49" s="34"/>
      <c r="H49" s="34"/>
      <c r="I49" s="33"/>
      <c r="J49" s="33"/>
      <c r="K49" s="43" t="s">
        <v>30</v>
      </c>
      <c r="L49" s="157" t="s">
        <v>31</v>
      </c>
      <c r="M49" s="36"/>
      <c r="N49" s="36"/>
      <c r="O49" s="36"/>
      <c r="P49" s="153">
        <v>896.44090000000006</v>
      </c>
      <c r="Q49" s="153">
        <v>865.06079999999997</v>
      </c>
      <c r="R49" s="153">
        <v>850.10900000000004</v>
      </c>
      <c r="S49" s="36"/>
      <c r="T49" s="14">
        <f t="shared" si="3"/>
        <v>2611.6107000000002</v>
      </c>
      <c r="U49" s="14"/>
      <c r="V49" s="39"/>
      <c r="W49" s="39"/>
      <c r="X49" s="39"/>
      <c r="Y49" s="39"/>
      <c r="Z49" s="39"/>
      <c r="AA49" s="40"/>
      <c r="AB49" s="40"/>
      <c r="AC49" s="40"/>
      <c r="AD49" s="40"/>
      <c r="AE49" s="40"/>
      <c r="AF49" s="40"/>
    </row>
    <row r="50" spans="1:32" s="41" customFormat="1" ht="105.75">
      <c r="A50" s="31"/>
      <c r="B50" s="32"/>
      <c r="C50" s="33"/>
      <c r="D50" s="34"/>
      <c r="E50" s="33"/>
      <c r="F50" s="34"/>
      <c r="G50" s="34"/>
      <c r="H50" s="34"/>
      <c r="I50" s="33"/>
      <c r="J50" s="33"/>
      <c r="K50" s="43" t="s">
        <v>114</v>
      </c>
      <c r="L50" s="35" t="s">
        <v>115</v>
      </c>
      <c r="M50" s="36"/>
      <c r="N50" s="36"/>
      <c r="O50" s="36"/>
      <c r="P50" s="153">
        <v>41.386200000000002</v>
      </c>
      <c r="Q50" s="153">
        <v>41.117699999999999</v>
      </c>
      <c r="R50" s="153">
        <v>0</v>
      </c>
      <c r="S50" s="36"/>
      <c r="T50" s="14">
        <f t="shared" si="3"/>
        <v>82.503900000000002</v>
      </c>
      <c r="U50" s="14"/>
      <c r="V50" s="39"/>
      <c r="W50" s="39"/>
      <c r="X50" s="39"/>
      <c r="Y50" s="39"/>
      <c r="Z50" s="39"/>
      <c r="AA50" s="40"/>
      <c r="AB50" s="40"/>
      <c r="AC50" s="40"/>
      <c r="AD50" s="40"/>
      <c r="AE50" s="40"/>
      <c r="AF50" s="40"/>
    </row>
    <row r="51" spans="1:32" s="41" customFormat="1">
      <c r="A51" s="31"/>
      <c r="B51" s="32"/>
      <c r="C51" s="33"/>
      <c r="D51" s="34"/>
      <c r="E51" s="33"/>
      <c r="F51" s="34"/>
      <c r="G51" s="34"/>
      <c r="H51" s="34"/>
      <c r="I51" s="33"/>
      <c r="J51" s="33"/>
      <c r="K51" s="43" t="s">
        <v>30</v>
      </c>
      <c r="L51" s="157" t="s">
        <v>31</v>
      </c>
      <c r="M51" s="36"/>
      <c r="N51" s="36"/>
      <c r="O51" s="36"/>
      <c r="P51" s="153">
        <v>41.386200000000002</v>
      </c>
      <c r="Q51" s="153">
        <v>41.117699999999999</v>
      </c>
      <c r="R51" s="153">
        <v>0</v>
      </c>
      <c r="S51" s="36"/>
      <c r="T51" s="14">
        <f t="shared" si="3"/>
        <v>82.503900000000002</v>
      </c>
      <c r="U51" s="14"/>
      <c r="V51" s="39"/>
      <c r="W51" s="39"/>
      <c r="X51" s="39"/>
      <c r="Y51" s="39"/>
      <c r="Z51" s="39"/>
      <c r="AA51" s="40"/>
      <c r="AB51" s="40"/>
      <c r="AC51" s="40"/>
      <c r="AD51" s="40"/>
      <c r="AE51" s="40"/>
      <c r="AF51" s="40"/>
    </row>
    <row r="52" spans="1:32" s="41" customFormat="1">
      <c r="A52" s="31" t="s">
        <v>34</v>
      </c>
      <c r="B52" s="32" t="s">
        <v>85</v>
      </c>
      <c r="C52" s="33"/>
      <c r="D52" s="34"/>
      <c r="E52" s="33"/>
      <c r="F52" s="34"/>
      <c r="G52" s="34"/>
      <c r="H52" s="34"/>
      <c r="I52" s="33"/>
      <c r="J52" s="33"/>
      <c r="K52" s="43"/>
      <c r="L52" s="35" t="s">
        <v>45</v>
      </c>
      <c r="M52" s="36"/>
      <c r="N52" s="36"/>
      <c r="O52" s="36"/>
      <c r="P52" s="146">
        <f>P53+P56+P58</f>
        <v>1182.9705000000001</v>
      </c>
      <c r="Q52" s="146">
        <f>Q53+Q56+Q58</f>
        <v>1222.1085999999998</v>
      </c>
      <c r="R52" s="146">
        <f>R53+R56+R58</f>
        <v>1219.3503000000001</v>
      </c>
      <c r="S52" s="36"/>
      <c r="T52" s="38">
        <f t="shared" si="3"/>
        <v>3624.4294</v>
      </c>
      <c r="U52" s="14"/>
      <c r="V52" s="39"/>
      <c r="W52" s="39"/>
      <c r="X52" s="39"/>
      <c r="Y52" s="39"/>
      <c r="Z52" s="39"/>
      <c r="AA52" s="40"/>
      <c r="AB52" s="40"/>
      <c r="AC52" s="40"/>
      <c r="AD52" s="40"/>
      <c r="AE52" s="40"/>
      <c r="AF52" s="40"/>
    </row>
    <row r="53" spans="1:32" s="41" customFormat="1">
      <c r="A53" s="31"/>
      <c r="B53" s="42"/>
      <c r="C53" s="33"/>
      <c r="D53" s="34"/>
      <c r="E53" s="33"/>
      <c r="F53" s="34"/>
      <c r="G53" s="34"/>
      <c r="H53" s="34"/>
      <c r="I53" s="33"/>
      <c r="J53" s="33"/>
      <c r="K53" s="43" t="s">
        <v>110</v>
      </c>
      <c r="L53" s="35" t="s">
        <v>111</v>
      </c>
      <c r="M53" s="36"/>
      <c r="N53" s="36"/>
      <c r="O53" s="36"/>
      <c r="P53" s="153">
        <v>377.32150000000001</v>
      </c>
      <c r="Q53" s="153">
        <v>452.77409999999998</v>
      </c>
      <c r="R53" s="153">
        <v>475.92469999999997</v>
      </c>
      <c r="S53" s="36"/>
      <c r="T53" s="14">
        <f t="shared" si="3"/>
        <v>1306.0202999999999</v>
      </c>
      <c r="U53" s="14"/>
      <c r="V53" s="39"/>
      <c r="W53" s="39"/>
      <c r="X53" s="39"/>
      <c r="Y53" s="39"/>
      <c r="Z53" s="39"/>
      <c r="AA53" s="40"/>
      <c r="AB53" s="40"/>
      <c r="AC53" s="40"/>
      <c r="AD53" s="40"/>
      <c r="AE53" s="40"/>
      <c r="AF53" s="40"/>
    </row>
    <row r="54" spans="1:32" s="41" customFormat="1" ht="70.5">
      <c r="A54" s="31"/>
      <c r="B54" s="42"/>
      <c r="C54" s="33"/>
      <c r="D54" s="34"/>
      <c r="E54" s="33"/>
      <c r="F54" s="34"/>
      <c r="G54" s="34"/>
      <c r="H54" s="34"/>
      <c r="I54" s="33"/>
      <c r="J54" s="33"/>
      <c r="K54" s="43" t="s">
        <v>28</v>
      </c>
      <c r="L54" s="158" t="s">
        <v>29</v>
      </c>
      <c r="M54" s="36"/>
      <c r="N54" s="36"/>
      <c r="O54" s="36"/>
      <c r="P54" s="153">
        <v>0</v>
      </c>
      <c r="Q54" s="153">
        <v>0.58699999999999997</v>
      </c>
      <c r="R54" s="153">
        <v>0.68100000000000005</v>
      </c>
      <c r="S54" s="36"/>
      <c r="T54" s="14">
        <f t="shared" si="3"/>
        <v>1.268</v>
      </c>
      <c r="U54" s="14"/>
      <c r="V54" s="39"/>
      <c r="W54" s="39"/>
      <c r="X54" s="39"/>
      <c r="Y54" s="39"/>
      <c r="Z54" s="39"/>
      <c r="AA54" s="40"/>
      <c r="AB54" s="40"/>
      <c r="AC54" s="40"/>
      <c r="AD54" s="40"/>
      <c r="AE54" s="40"/>
      <c r="AF54" s="40"/>
    </row>
    <row r="55" spans="1:32" s="41" customFormat="1">
      <c r="A55" s="31"/>
      <c r="B55" s="42"/>
      <c r="C55" s="33"/>
      <c r="D55" s="34"/>
      <c r="E55" s="33"/>
      <c r="F55" s="34"/>
      <c r="G55" s="34"/>
      <c r="H55" s="34"/>
      <c r="I55" s="33"/>
      <c r="J55" s="33"/>
      <c r="K55" s="43" t="s">
        <v>30</v>
      </c>
      <c r="L55" s="157" t="s">
        <v>31</v>
      </c>
      <c r="M55" s="36"/>
      <c r="N55" s="36"/>
      <c r="O55" s="36"/>
      <c r="P55" s="153">
        <v>377.32150000000001</v>
      </c>
      <c r="Q55" s="153">
        <v>452.18709999999999</v>
      </c>
      <c r="R55" s="153">
        <v>475.24369999999999</v>
      </c>
      <c r="S55" s="36"/>
      <c r="T55" s="14">
        <f t="shared" si="3"/>
        <v>1304.7523000000001</v>
      </c>
      <c r="U55" s="14"/>
      <c r="V55" s="39"/>
      <c r="W55" s="39"/>
      <c r="X55" s="39"/>
      <c r="Y55" s="39"/>
      <c r="Z55" s="39"/>
      <c r="AA55" s="40"/>
      <c r="AB55" s="40"/>
      <c r="AC55" s="40"/>
      <c r="AD55" s="40"/>
      <c r="AE55" s="40"/>
      <c r="AF55" s="40"/>
    </row>
    <row r="56" spans="1:32" s="41" customFormat="1" ht="105.75">
      <c r="A56" s="31"/>
      <c r="B56" s="32"/>
      <c r="C56" s="33"/>
      <c r="D56" s="34"/>
      <c r="E56" s="33"/>
      <c r="F56" s="34"/>
      <c r="G56" s="34"/>
      <c r="H56" s="34"/>
      <c r="I56" s="33"/>
      <c r="J56" s="33"/>
      <c r="K56" s="43" t="s">
        <v>112</v>
      </c>
      <c r="L56" s="35" t="s">
        <v>113</v>
      </c>
      <c r="M56" s="36"/>
      <c r="N56" s="36"/>
      <c r="O56" s="36"/>
      <c r="P56" s="153">
        <v>766.96</v>
      </c>
      <c r="Q56" s="153">
        <v>730.26649999999995</v>
      </c>
      <c r="R56" s="153">
        <v>743.42560000000003</v>
      </c>
      <c r="S56" s="36"/>
      <c r="T56" s="14">
        <f t="shared" si="3"/>
        <v>2240.6521000000002</v>
      </c>
      <c r="U56" s="14"/>
      <c r="V56" s="39"/>
      <c r="W56" s="39"/>
      <c r="X56" s="39"/>
      <c r="Y56" s="39"/>
      <c r="Z56" s="39"/>
      <c r="AA56" s="40"/>
      <c r="AB56" s="40"/>
      <c r="AC56" s="40"/>
      <c r="AD56" s="40"/>
      <c r="AE56" s="40"/>
      <c r="AF56" s="40"/>
    </row>
    <row r="57" spans="1:32" s="41" customFormat="1">
      <c r="A57" s="31"/>
      <c r="B57" s="32"/>
      <c r="C57" s="33"/>
      <c r="D57" s="34"/>
      <c r="E57" s="33"/>
      <c r="F57" s="34"/>
      <c r="G57" s="34"/>
      <c r="H57" s="34"/>
      <c r="I57" s="33"/>
      <c r="J57" s="33"/>
      <c r="K57" s="43" t="s">
        <v>30</v>
      </c>
      <c r="L57" s="157" t="s">
        <v>31</v>
      </c>
      <c r="M57" s="36"/>
      <c r="N57" s="36"/>
      <c r="O57" s="36"/>
      <c r="P57" s="153">
        <v>766.96</v>
      </c>
      <c r="Q57" s="153">
        <v>730.26649999999995</v>
      </c>
      <c r="R57" s="153">
        <v>743.42560000000003</v>
      </c>
      <c r="S57" s="36"/>
      <c r="T57" s="14">
        <f t="shared" si="3"/>
        <v>2240.6521000000002</v>
      </c>
      <c r="U57" s="14"/>
      <c r="V57" s="39"/>
      <c r="W57" s="39"/>
      <c r="X57" s="39"/>
      <c r="Y57" s="39"/>
      <c r="Z57" s="39"/>
      <c r="AA57" s="40"/>
      <c r="AB57" s="40"/>
      <c r="AC57" s="40"/>
      <c r="AD57" s="40"/>
      <c r="AE57" s="40"/>
      <c r="AF57" s="40"/>
    </row>
    <row r="58" spans="1:32" s="41" customFormat="1" ht="105.75">
      <c r="A58" s="31"/>
      <c r="B58" s="32"/>
      <c r="C58" s="33"/>
      <c r="D58" s="34"/>
      <c r="E58" s="33"/>
      <c r="F58" s="34"/>
      <c r="G58" s="34"/>
      <c r="H58" s="34"/>
      <c r="I58" s="33"/>
      <c r="J58" s="33"/>
      <c r="K58" s="43" t="s">
        <v>114</v>
      </c>
      <c r="L58" s="35" t="s">
        <v>115</v>
      </c>
      <c r="M58" s="36"/>
      <c r="N58" s="36"/>
      <c r="O58" s="36"/>
      <c r="P58" s="153">
        <v>38.689</v>
      </c>
      <c r="Q58" s="153">
        <v>39.067999999999998</v>
      </c>
      <c r="R58" s="153">
        <v>0</v>
      </c>
      <c r="S58" s="36"/>
      <c r="T58" s="14">
        <f t="shared" si="3"/>
        <v>77.757000000000005</v>
      </c>
      <c r="U58" s="14"/>
      <c r="V58" s="39"/>
      <c r="W58" s="39"/>
      <c r="X58" s="39"/>
      <c r="Y58" s="39"/>
      <c r="Z58" s="39"/>
      <c r="AA58" s="40"/>
      <c r="AB58" s="40"/>
      <c r="AC58" s="40"/>
      <c r="AD58" s="40"/>
      <c r="AE58" s="40"/>
      <c r="AF58" s="40"/>
    </row>
    <row r="59" spans="1:32" s="41" customFormat="1">
      <c r="A59" s="31"/>
      <c r="B59" s="32"/>
      <c r="C59" s="33"/>
      <c r="D59" s="34"/>
      <c r="E59" s="33"/>
      <c r="F59" s="34"/>
      <c r="G59" s="34"/>
      <c r="H59" s="34"/>
      <c r="I59" s="33"/>
      <c r="J59" s="33"/>
      <c r="K59" s="43" t="s">
        <v>30</v>
      </c>
      <c r="L59" s="157" t="s">
        <v>31</v>
      </c>
      <c r="M59" s="36"/>
      <c r="N59" s="36"/>
      <c r="O59" s="36"/>
      <c r="P59" s="153">
        <v>38.689</v>
      </c>
      <c r="Q59" s="153">
        <v>39.067999999999998</v>
      </c>
      <c r="R59" s="153">
        <v>0</v>
      </c>
      <c r="S59" s="36"/>
      <c r="T59" s="14">
        <f t="shared" si="3"/>
        <v>77.757000000000005</v>
      </c>
      <c r="U59" s="14"/>
      <c r="V59" s="39"/>
      <c r="W59" s="39"/>
      <c r="X59" s="39"/>
      <c r="Y59" s="39"/>
      <c r="Z59" s="39"/>
      <c r="AA59" s="40"/>
      <c r="AB59" s="40"/>
      <c r="AC59" s="40"/>
      <c r="AD59" s="40"/>
      <c r="AE59" s="40"/>
      <c r="AF59" s="40"/>
    </row>
    <row r="60" spans="1:32" s="41" customFormat="1">
      <c r="A60" s="31" t="s">
        <v>35</v>
      </c>
      <c r="B60" s="32" t="s">
        <v>104</v>
      </c>
      <c r="C60" s="33"/>
      <c r="D60" s="34"/>
      <c r="E60" s="33"/>
      <c r="F60" s="34"/>
      <c r="G60" s="34"/>
      <c r="H60" s="34"/>
      <c r="I60" s="33"/>
      <c r="J60" s="33"/>
      <c r="K60" s="43"/>
      <c r="L60" s="35" t="s">
        <v>45</v>
      </c>
      <c r="M60" s="36"/>
      <c r="N60" s="36"/>
      <c r="O60" s="36"/>
      <c r="P60" s="146">
        <f>P61+P64+P66</f>
        <v>984.35500000000002</v>
      </c>
      <c r="Q60" s="146">
        <f>Q61+Q64+Q66</f>
        <v>1064.4998999999998</v>
      </c>
      <c r="R60" s="146">
        <f>R61+R64+R66</f>
        <v>1129.7541000000001</v>
      </c>
      <c r="S60" s="36"/>
      <c r="T60" s="38">
        <f t="shared" si="3"/>
        <v>3178.6089999999999</v>
      </c>
      <c r="U60" s="14"/>
      <c r="V60" s="39"/>
      <c r="W60" s="39"/>
      <c r="X60" s="39"/>
      <c r="Y60" s="39"/>
      <c r="Z60" s="39"/>
      <c r="AA60" s="40"/>
      <c r="AB60" s="40"/>
      <c r="AC60" s="40"/>
      <c r="AD60" s="40"/>
      <c r="AE60" s="40"/>
      <c r="AF60" s="40"/>
    </row>
    <row r="61" spans="1:32" s="41" customFormat="1">
      <c r="A61" s="31"/>
      <c r="B61" s="42"/>
      <c r="C61" s="33"/>
      <c r="D61" s="34"/>
      <c r="E61" s="33"/>
      <c r="F61" s="34"/>
      <c r="G61" s="34"/>
      <c r="H61" s="34"/>
      <c r="I61" s="33"/>
      <c r="J61" s="33"/>
      <c r="K61" s="43" t="s">
        <v>110</v>
      </c>
      <c r="L61" s="35" t="s">
        <v>111</v>
      </c>
      <c r="M61" s="36"/>
      <c r="N61" s="36"/>
      <c r="O61" s="36"/>
      <c r="P61" s="46">
        <v>299.06779999999998</v>
      </c>
      <c r="Q61" s="46">
        <v>324.5806</v>
      </c>
      <c r="R61" s="46">
        <v>401.48090000000002</v>
      </c>
      <c r="S61" s="36"/>
      <c r="T61" s="14">
        <f t="shared" si="3"/>
        <v>1025.1293000000001</v>
      </c>
      <c r="U61" s="14"/>
      <c r="V61" s="39"/>
      <c r="W61" s="39"/>
      <c r="X61" s="39"/>
      <c r="Y61" s="39"/>
      <c r="Z61" s="39"/>
      <c r="AA61" s="40"/>
      <c r="AB61" s="40"/>
      <c r="AC61" s="40"/>
      <c r="AD61" s="40"/>
      <c r="AE61" s="40"/>
      <c r="AF61" s="40"/>
    </row>
    <row r="62" spans="1:32" s="41" customFormat="1" ht="70.5">
      <c r="A62" s="31"/>
      <c r="B62" s="42"/>
      <c r="C62" s="33"/>
      <c r="D62" s="34"/>
      <c r="E62" s="33"/>
      <c r="F62" s="34"/>
      <c r="G62" s="34"/>
      <c r="H62" s="34"/>
      <c r="I62" s="33"/>
      <c r="J62" s="33"/>
      <c r="K62" s="43" t="s">
        <v>28</v>
      </c>
      <c r="L62" s="158" t="s">
        <v>29</v>
      </c>
      <c r="M62" s="36"/>
      <c r="N62" s="36"/>
      <c r="O62" s="36"/>
      <c r="P62" s="46">
        <v>0</v>
      </c>
      <c r="Q62" s="46">
        <v>0.5</v>
      </c>
      <c r="R62" s="46">
        <v>0.58099999999999996</v>
      </c>
      <c r="S62" s="36"/>
      <c r="T62" s="14">
        <f t="shared" si="3"/>
        <v>1.081</v>
      </c>
      <c r="U62" s="14"/>
      <c r="V62" s="39"/>
      <c r="W62" s="39"/>
      <c r="X62" s="39"/>
      <c r="Y62" s="39"/>
      <c r="Z62" s="39"/>
      <c r="AA62" s="40"/>
      <c r="AB62" s="40"/>
      <c r="AC62" s="40"/>
      <c r="AD62" s="40"/>
      <c r="AE62" s="40"/>
      <c r="AF62" s="40"/>
    </row>
    <row r="63" spans="1:32" s="41" customFormat="1">
      <c r="A63" s="31"/>
      <c r="B63" s="42"/>
      <c r="C63" s="33"/>
      <c r="D63" s="34"/>
      <c r="E63" s="33"/>
      <c r="F63" s="34"/>
      <c r="G63" s="34"/>
      <c r="H63" s="34"/>
      <c r="I63" s="33"/>
      <c r="J63" s="33"/>
      <c r="K63" s="43" t="s">
        <v>30</v>
      </c>
      <c r="L63" s="157" t="s">
        <v>31</v>
      </c>
      <c r="M63" s="36"/>
      <c r="N63" s="36"/>
      <c r="O63" s="36"/>
      <c r="P63" s="46">
        <v>299.06779999999998</v>
      </c>
      <c r="Q63" s="46">
        <v>324.0806</v>
      </c>
      <c r="R63" s="46">
        <v>400.8999</v>
      </c>
      <c r="S63" s="36"/>
      <c r="T63" s="14">
        <f t="shared" si="3"/>
        <v>1024.0482999999999</v>
      </c>
      <c r="U63" s="14"/>
      <c r="V63" s="39"/>
      <c r="W63" s="39"/>
      <c r="X63" s="39"/>
      <c r="Y63" s="39"/>
      <c r="Z63" s="39"/>
      <c r="AA63" s="40"/>
      <c r="AB63" s="40"/>
      <c r="AC63" s="40"/>
      <c r="AD63" s="40"/>
      <c r="AE63" s="40"/>
      <c r="AF63" s="40"/>
    </row>
    <row r="64" spans="1:32" s="41" customFormat="1" ht="105.75">
      <c r="A64" s="31"/>
      <c r="B64" s="32"/>
      <c r="C64" s="33"/>
      <c r="D64" s="34"/>
      <c r="E64" s="33"/>
      <c r="F64" s="34"/>
      <c r="G64" s="34"/>
      <c r="H64" s="34"/>
      <c r="I64" s="33"/>
      <c r="J64" s="33"/>
      <c r="K64" s="43" t="s">
        <v>112</v>
      </c>
      <c r="L64" s="35" t="s">
        <v>113</v>
      </c>
      <c r="M64" s="36"/>
      <c r="N64" s="36"/>
      <c r="O64" s="36"/>
      <c r="P64" s="46">
        <v>645.7002</v>
      </c>
      <c r="Q64" s="46">
        <v>709.73879999999997</v>
      </c>
      <c r="R64" s="46">
        <v>728.27319999999997</v>
      </c>
      <c r="S64" s="36"/>
      <c r="T64" s="14">
        <f t="shared" si="3"/>
        <v>2083.7121999999999</v>
      </c>
      <c r="U64" s="14"/>
      <c r="V64" s="39"/>
      <c r="W64" s="39"/>
      <c r="X64" s="39"/>
      <c r="Y64" s="39"/>
      <c r="Z64" s="39"/>
      <c r="AA64" s="40"/>
      <c r="AB64" s="40"/>
      <c r="AC64" s="40"/>
      <c r="AD64" s="40"/>
      <c r="AE64" s="40"/>
      <c r="AF64" s="40"/>
    </row>
    <row r="65" spans="1:32" s="41" customFormat="1">
      <c r="A65" s="31"/>
      <c r="B65" s="32"/>
      <c r="C65" s="33">
        <v>15</v>
      </c>
      <c r="D65" s="34"/>
      <c r="E65" s="33"/>
      <c r="F65" s="34"/>
      <c r="G65" s="34"/>
      <c r="H65" s="34"/>
      <c r="I65" s="33"/>
      <c r="J65" s="33"/>
      <c r="K65" s="43" t="s">
        <v>30</v>
      </c>
      <c r="L65" s="157" t="s">
        <v>31</v>
      </c>
      <c r="M65" s="36"/>
      <c r="N65" s="36"/>
      <c r="O65" s="36"/>
      <c r="P65" s="46">
        <v>645.702</v>
      </c>
      <c r="Q65" s="46">
        <v>709.73879999999997</v>
      </c>
      <c r="R65" s="46">
        <v>728.27319999999997</v>
      </c>
      <c r="S65" s="36"/>
      <c r="T65" s="14">
        <f t="shared" si="3"/>
        <v>2083.7139999999999</v>
      </c>
      <c r="U65" s="14"/>
      <c r="V65" s="39"/>
      <c r="W65" s="39"/>
      <c r="X65" s="39"/>
      <c r="Y65" s="39"/>
      <c r="Z65" s="39"/>
      <c r="AA65" s="40"/>
      <c r="AB65" s="40"/>
      <c r="AC65" s="40"/>
      <c r="AD65" s="40"/>
      <c r="AE65" s="40"/>
      <c r="AF65" s="40"/>
    </row>
    <row r="66" spans="1:32" s="41" customFormat="1" ht="105.75">
      <c r="A66" s="31"/>
      <c r="B66" s="32"/>
      <c r="C66" s="33"/>
      <c r="D66" s="34"/>
      <c r="E66" s="33"/>
      <c r="F66" s="34"/>
      <c r="G66" s="34"/>
      <c r="H66" s="34"/>
      <c r="I66" s="33"/>
      <c r="J66" s="33"/>
      <c r="K66" s="43" t="s">
        <v>114</v>
      </c>
      <c r="L66" s="35" t="s">
        <v>115</v>
      </c>
      <c r="M66" s="36"/>
      <c r="N66" s="36"/>
      <c r="O66" s="36"/>
      <c r="P66" s="46">
        <v>39.587000000000003</v>
      </c>
      <c r="Q66" s="46">
        <v>30.180499999999999</v>
      </c>
      <c r="R66" s="46">
        <v>0</v>
      </c>
      <c r="S66" s="36"/>
      <c r="T66" s="14">
        <f t="shared" si="3"/>
        <v>69.767499999999998</v>
      </c>
      <c r="U66" s="14"/>
      <c r="V66" s="39"/>
      <c r="W66" s="39"/>
      <c r="X66" s="39"/>
      <c r="Y66" s="39"/>
      <c r="Z66" s="39"/>
      <c r="AA66" s="40"/>
      <c r="AB66" s="40"/>
      <c r="AC66" s="40"/>
      <c r="AD66" s="40"/>
      <c r="AE66" s="40"/>
      <c r="AF66" s="40"/>
    </row>
    <row r="67" spans="1:32" s="41" customFormat="1">
      <c r="A67" s="31"/>
      <c r="B67" s="32"/>
      <c r="C67" s="33"/>
      <c r="D67" s="34"/>
      <c r="E67" s="33"/>
      <c r="F67" s="34"/>
      <c r="G67" s="34"/>
      <c r="H67" s="34"/>
      <c r="I67" s="33"/>
      <c r="J67" s="33"/>
      <c r="K67" s="43" t="s">
        <v>30</v>
      </c>
      <c r="L67" s="157" t="s">
        <v>31</v>
      </c>
      <c r="M67" s="36"/>
      <c r="N67" s="36"/>
      <c r="O67" s="36"/>
      <c r="P67" s="46">
        <v>39.587000000000003</v>
      </c>
      <c r="Q67" s="46">
        <v>30.180499999999999</v>
      </c>
      <c r="R67" s="46">
        <v>0</v>
      </c>
      <c r="S67" s="36"/>
      <c r="T67" s="14">
        <f t="shared" si="3"/>
        <v>69.767499999999998</v>
      </c>
      <c r="U67" s="14"/>
      <c r="V67" s="39"/>
      <c r="W67" s="39"/>
      <c r="X67" s="39"/>
      <c r="Y67" s="39"/>
      <c r="Z67" s="39"/>
      <c r="AA67" s="40"/>
      <c r="AB67" s="40"/>
      <c r="AC67" s="40"/>
      <c r="AD67" s="40"/>
      <c r="AE67" s="40"/>
      <c r="AF67" s="40"/>
    </row>
    <row r="68" spans="1:32" s="41" customFormat="1">
      <c r="A68" s="31" t="s">
        <v>36</v>
      </c>
      <c r="B68" s="32" t="s">
        <v>105</v>
      </c>
      <c r="C68" s="33"/>
      <c r="D68" s="34"/>
      <c r="E68" s="33"/>
      <c r="F68" s="34"/>
      <c r="G68" s="34"/>
      <c r="H68" s="34"/>
      <c r="I68" s="33"/>
      <c r="J68" s="33"/>
      <c r="K68" s="43"/>
      <c r="L68" s="35" t="s">
        <v>45</v>
      </c>
      <c r="M68" s="36"/>
      <c r="N68" s="36"/>
      <c r="O68" s="36"/>
      <c r="P68" s="152">
        <f>P69+P72</f>
        <v>1128.204</v>
      </c>
      <c r="Q68" s="152">
        <f>Q69+Q72</f>
        <v>1039.1959999999999</v>
      </c>
      <c r="R68" s="152">
        <f>R69+R72</f>
        <v>1119.9880000000001</v>
      </c>
      <c r="S68" s="36"/>
      <c r="T68" s="38">
        <f t="shared" si="3"/>
        <v>3287.3879999999999</v>
      </c>
      <c r="U68" s="14"/>
      <c r="V68" s="39"/>
      <c r="W68" s="39"/>
      <c r="X68" s="39"/>
      <c r="Y68" s="39"/>
      <c r="Z68" s="39"/>
      <c r="AA68" s="40"/>
      <c r="AB68" s="40"/>
      <c r="AC68" s="40"/>
      <c r="AD68" s="40"/>
      <c r="AE68" s="40"/>
      <c r="AF68" s="40"/>
    </row>
    <row r="69" spans="1:32" s="41" customFormat="1">
      <c r="A69" s="31"/>
      <c r="B69" s="42"/>
      <c r="C69" s="33"/>
      <c r="D69" s="34"/>
      <c r="E69" s="33"/>
      <c r="F69" s="34"/>
      <c r="G69" s="34"/>
      <c r="H69" s="34"/>
      <c r="I69" s="33"/>
      <c r="J69" s="33"/>
      <c r="K69" s="43" t="s">
        <v>110</v>
      </c>
      <c r="L69" s="45" t="s">
        <v>111</v>
      </c>
      <c r="M69" s="36"/>
      <c r="N69" s="36"/>
      <c r="O69" s="36"/>
      <c r="P69" s="46">
        <v>245.95599999999999</v>
      </c>
      <c r="Q69" s="155">
        <v>259.976</v>
      </c>
      <c r="R69" s="46">
        <v>303.55700000000002</v>
      </c>
      <c r="S69" s="36"/>
      <c r="T69" s="14">
        <f t="shared" si="3"/>
        <v>809.48900000000003</v>
      </c>
      <c r="U69" s="14"/>
      <c r="V69" s="39"/>
      <c r="W69" s="39"/>
      <c r="X69" s="39"/>
      <c r="Y69" s="39"/>
      <c r="Z69" s="39"/>
      <c r="AA69" s="40"/>
      <c r="AB69" s="40"/>
      <c r="AC69" s="40"/>
      <c r="AD69" s="40"/>
      <c r="AE69" s="40"/>
      <c r="AF69" s="40"/>
    </row>
    <row r="70" spans="1:32" s="41" customFormat="1" ht="70.5">
      <c r="A70" s="31"/>
      <c r="B70" s="42"/>
      <c r="C70" s="33"/>
      <c r="D70" s="34"/>
      <c r="E70" s="33"/>
      <c r="F70" s="34"/>
      <c r="G70" s="34"/>
      <c r="H70" s="34"/>
      <c r="I70" s="33"/>
      <c r="J70" s="33"/>
      <c r="K70" s="43" t="s">
        <v>28</v>
      </c>
      <c r="L70" s="158" t="s">
        <v>29</v>
      </c>
      <c r="M70" s="36"/>
      <c r="N70" s="36"/>
      <c r="O70" s="36"/>
      <c r="P70" s="46">
        <v>0</v>
      </c>
      <c r="Q70" s="46">
        <v>0.59399999999999997</v>
      </c>
      <c r="R70" s="46">
        <v>0.68899999999999995</v>
      </c>
      <c r="S70" s="36"/>
      <c r="T70" s="14">
        <f t="shared" si="3"/>
        <v>1.2829999999999999</v>
      </c>
      <c r="U70" s="14"/>
      <c r="V70" s="39"/>
      <c r="W70" s="39"/>
      <c r="X70" s="39"/>
      <c r="Y70" s="39"/>
      <c r="Z70" s="39"/>
      <c r="AA70" s="40"/>
      <c r="AB70" s="40"/>
      <c r="AC70" s="40"/>
      <c r="AD70" s="40"/>
      <c r="AE70" s="40"/>
      <c r="AF70" s="40"/>
    </row>
    <row r="71" spans="1:32" s="41" customFormat="1">
      <c r="A71" s="31"/>
      <c r="B71" s="42"/>
      <c r="C71" s="33"/>
      <c r="D71" s="34"/>
      <c r="E71" s="33"/>
      <c r="F71" s="34"/>
      <c r="G71" s="34"/>
      <c r="H71" s="34"/>
      <c r="I71" s="33"/>
      <c r="J71" s="33"/>
      <c r="K71" s="43" t="s">
        <v>30</v>
      </c>
      <c r="L71" s="157" t="s">
        <v>31</v>
      </c>
      <c r="M71" s="36"/>
      <c r="N71" s="36"/>
      <c r="O71" s="36"/>
      <c r="P71" s="46">
        <v>245.95599999999999</v>
      </c>
      <c r="Q71" s="46">
        <v>259.38900000000001</v>
      </c>
      <c r="R71" s="46">
        <v>302.86799999999999</v>
      </c>
      <c r="S71" s="36"/>
      <c r="T71" s="14">
        <f t="shared" si="3"/>
        <v>808.21299999999997</v>
      </c>
      <c r="U71" s="14"/>
      <c r="V71" s="39"/>
      <c r="W71" s="39"/>
      <c r="X71" s="39"/>
      <c r="Y71" s="39"/>
      <c r="Z71" s="39"/>
      <c r="AA71" s="40"/>
      <c r="AB71" s="40"/>
      <c r="AC71" s="40"/>
      <c r="AD71" s="40"/>
      <c r="AE71" s="40"/>
      <c r="AF71" s="40"/>
    </row>
    <row r="72" spans="1:32" s="41" customFormat="1" ht="105.75">
      <c r="A72" s="31"/>
      <c r="B72" s="32"/>
      <c r="C72" s="33"/>
      <c r="D72" s="34"/>
      <c r="E72" s="33"/>
      <c r="F72" s="34"/>
      <c r="G72" s="34"/>
      <c r="H72" s="34"/>
      <c r="I72" s="33"/>
      <c r="J72" s="33"/>
      <c r="K72" s="43" t="s">
        <v>112</v>
      </c>
      <c r="L72" s="33" t="s">
        <v>113</v>
      </c>
      <c r="M72" s="36"/>
      <c r="N72" s="36"/>
      <c r="O72" s="36"/>
      <c r="P72" s="46">
        <v>882.24800000000005</v>
      </c>
      <c r="Q72" s="46">
        <v>779.22</v>
      </c>
      <c r="R72" s="46">
        <v>816.43100000000004</v>
      </c>
      <c r="S72" s="36"/>
      <c r="T72" s="14">
        <f t="shared" si="3"/>
        <v>2477.8990000000003</v>
      </c>
      <c r="U72" s="14"/>
      <c r="V72" s="39"/>
      <c r="W72" s="39"/>
      <c r="X72" s="39"/>
      <c r="Y72" s="39"/>
      <c r="Z72" s="39"/>
      <c r="AA72" s="40"/>
      <c r="AB72" s="40"/>
      <c r="AC72" s="40"/>
      <c r="AD72" s="40"/>
      <c r="AE72" s="40"/>
      <c r="AF72" s="40"/>
    </row>
    <row r="73" spans="1:32" s="41" customFormat="1">
      <c r="A73" s="31"/>
      <c r="B73" s="32"/>
      <c r="C73" s="33"/>
      <c r="D73" s="34"/>
      <c r="E73" s="33"/>
      <c r="F73" s="34"/>
      <c r="G73" s="34"/>
      <c r="H73" s="34"/>
      <c r="I73" s="33"/>
      <c r="J73" s="33"/>
      <c r="K73" s="43" t="s">
        <v>30</v>
      </c>
      <c r="L73" s="157" t="s">
        <v>31</v>
      </c>
      <c r="M73" s="36"/>
      <c r="N73" s="36"/>
      <c r="O73" s="36"/>
      <c r="P73" s="46">
        <v>882.24800000000005</v>
      </c>
      <c r="Q73" s="46">
        <v>779.22</v>
      </c>
      <c r="R73" s="46">
        <v>816.43100000000004</v>
      </c>
      <c r="S73" s="36"/>
      <c r="T73" s="14">
        <f t="shared" si="3"/>
        <v>2477.8990000000003</v>
      </c>
      <c r="U73" s="14"/>
      <c r="V73" s="39"/>
      <c r="W73" s="39"/>
      <c r="X73" s="39"/>
      <c r="Y73" s="39"/>
      <c r="Z73" s="39"/>
      <c r="AA73" s="40"/>
      <c r="AB73" s="40"/>
      <c r="AC73" s="40"/>
      <c r="AD73" s="40"/>
      <c r="AE73" s="40"/>
      <c r="AF73" s="40"/>
    </row>
    <row r="74" spans="1:32" s="41" customFormat="1">
      <c r="A74" s="31" t="s">
        <v>37</v>
      </c>
      <c r="B74" s="32" t="s">
        <v>106</v>
      </c>
      <c r="C74" s="33"/>
      <c r="D74" s="34"/>
      <c r="E74" s="33"/>
      <c r="F74" s="34"/>
      <c r="G74" s="34"/>
      <c r="H74" s="34"/>
      <c r="I74" s="33"/>
      <c r="J74" s="33"/>
      <c r="K74" s="35"/>
      <c r="L74" s="35" t="s">
        <v>45</v>
      </c>
      <c r="M74" s="36"/>
      <c r="N74" s="36"/>
      <c r="O74" s="36"/>
      <c r="P74" s="159">
        <f>P75+P78+P80</f>
        <v>1505.4380000000001</v>
      </c>
      <c r="Q74" s="159">
        <f t="shared" ref="Q74:R74" si="6">Q75+Q78+Q80</f>
        <v>1563.48</v>
      </c>
      <c r="R74" s="159">
        <f t="shared" si="6"/>
        <v>1652.617</v>
      </c>
      <c r="S74" s="36"/>
      <c r="T74" s="38">
        <f t="shared" si="3"/>
        <v>4721.5349999999999</v>
      </c>
      <c r="U74" s="14"/>
      <c r="V74" s="39"/>
      <c r="W74" s="39"/>
      <c r="X74" s="39"/>
      <c r="Y74" s="39"/>
      <c r="Z74" s="39"/>
      <c r="AA74" s="40"/>
      <c r="AB74" s="40"/>
      <c r="AC74" s="40"/>
      <c r="AD74" s="40"/>
      <c r="AE74" s="40"/>
      <c r="AF74" s="40"/>
    </row>
    <row r="75" spans="1:32" s="41" customFormat="1">
      <c r="A75" s="31"/>
      <c r="B75" s="42"/>
      <c r="C75" s="33"/>
      <c r="D75" s="34"/>
      <c r="E75" s="33"/>
      <c r="F75" s="34"/>
      <c r="G75" s="34"/>
      <c r="H75" s="34"/>
      <c r="I75" s="33"/>
      <c r="J75" s="33"/>
      <c r="K75" s="43" t="s">
        <v>110</v>
      </c>
      <c r="L75" s="47" t="s">
        <v>111</v>
      </c>
      <c r="M75" s="36"/>
      <c r="N75" s="36"/>
      <c r="O75" s="36"/>
      <c r="P75" s="46">
        <v>406.673</v>
      </c>
      <c r="Q75" s="46">
        <v>433.32499999999999</v>
      </c>
      <c r="R75" s="46">
        <v>491.58800000000002</v>
      </c>
      <c r="S75" s="36"/>
      <c r="T75" s="14">
        <f t="shared" si="3"/>
        <v>1331.586</v>
      </c>
      <c r="U75" s="14"/>
      <c r="V75" s="39"/>
      <c r="W75" s="39"/>
      <c r="X75" s="39"/>
      <c r="Y75" s="39"/>
      <c r="Z75" s="39"/>
      <c r="AA75" s="40"/>
      <c r="AB75" s="40"/>
      <c r="AC75" s="40"/>
      <c r="AD75" s="40"/>
      <c r="AE75" s="40"/>
      <c r="AF75" s="40"/>
    </row>
    <row r="76" spans="1:32" s="41" customFormat="1" ht="70.5">
      <c r="A76" s="31"/>
      <c r="B76" s="42"/>
      <c r="C76" s="33"/>
      <c r="D76" s="34"/>
      <c r="E76" s="33"/>
      <c r="F76" s="34"/>
      <c r="G76" s="34"/>
      <c r="H76" s="34"/>
      <c r="I76" s="33"/>
      <c r="J76" s="33"/>
      <c r="K76" s="43" t="s">
        <v>28</v>
      </c>
      <c r="L76" s="158" t="s">
        <v>29</v>
      </c>
      <c r="M76" s="36"/>
      <c r="N76" s="36"/>
      <c r="O76" s="36"/>
      <c r="P76" s="46">
        <v>0</v>
      </c>
      <c r="Q76" s="46">
        <v>0.66900000000000004</v>
      </c>
      <c r="R76" s="46">
        <v>0.77900000000000003</v>
      </c>
      <c r="S76" s="36"/>
      <c r="T76" s="14">
        <f t="shared" si="3"/>
        <v>1.448</v>
      </c>
      <c r="U76" s="14"/>
      <c r="V76" s="39"/>
      <c r="W76" s="39"/>
      <c r="X76" s="39"/>
      <c r="Y76" s="39"/>
      <c r="Z76" s="39"/>
      <c r="AA76" s="40"/>
      <c r="AB76" s="40"/>
      <c r="AC76" s="40"/>
      <c r="AD76" s="40"/>
      <c r="AE76" s="40"/>
      <c r="AF76" s="40"/>
    </row>
    <row r="77" spans="1:32" s="41" customFormat="1">
      <c r="A77" s="31"/>
      <c r="B77" s="42"/>
      <c r="C77" s="33"/>
      <c r="D77" s="34"/>
      <c r="E77" s="33"/>
      <c r="F77" s="34"/>
      <c r="G77" s="34"/>
      <c r="H77" s="34"/>
      <c r="I77" s="33"/>
      <c r="J77" s="33"/>
      <c r="K77" s="43" t="s">
        <v>30</v>
      </c>
      <c r="L77" s="157" t="s">
        <v>31</v>
      </c>
      <c r="M77" s="36"/>
      <c r="N77" s="36"/>
      <c r="O77" s="36"/>
      <c r="P77" s="46">
        <v>406.673</v>
      </c>
      <c r="Q77" s="46">
        <v>432.65600000000001</v>
      </c>
      <c r="R77" s="46">
        <v>490.80900000000003</v>
      </c>
      <c r="S77" s="36"/>
      <c r="T77" s="14">
        <f t="shared" si="3"/>
        <v>1330.1379999999999</v>
      </c>
      <c r="U77" s="14"/>
      <c r="V77" s="39"/>
      <c r="W77" s="39"/>
      <c r="X77" s="39"/>
      <c r="Y77" s="39"/>
      <c r="Z77" s="39"/>
      <c r="AA77" s="40"/>
      <c r="AB77" s="40"/>
      <c r="AC77" s="40"/>
      <c r="AD77" s="40"/>
      <c r="AE77" s="40"/>
      <c r="AF77" s="40"/>
    </row>
    <row r="78" spans="1:32" s="41" customFormat="1" ht="105.75">
      <c r="A78" s="31"/>
      <c r="B78" s="32"/>
      <c r="C78" s="33"/>
      <c r="D78" s="34"/>
      <c r="E78" s="33"/>
      <c r="F78" s="34"/>
      <c r="G78" s="34"/>
      <c r="H78" s="34"/>
      <c r="I78" s="33"/>
      <c r="J78" s="33"/>
      <c r="K78" s="43" t="s">
        <v>112</v>
      </c>
      <c r="L78" s="33" t="s">
        <v>113</v>
      </c>
      <c r="M78" s="36"/>
      <c r="N78" s="36"/>
      <c r="O78" s="36"/>
      <c r="P78" s="46">
        <v>1098.7650000000001</v>
      </c>
      <c r="Q78" s="46">
        <v>1130.155</v>
      </c>
      <c r="R78" s="46">
        <v>1161.029</v>
      </c>
      <c r="S78" s="36"/>
      <c r="T78" s="14">
        <f t="shared" si="3"/>
        <v>3389.9490000000001</v>
      </c>
      <c r="U78" s="14"/>
      <c r="V78" s="39"/>
      <c r="W78" s="39"/>
      <c r="X78" s="39"/>
      <c r="Y78" s="39"/>
      <c r="Z78" s="39"/>
      <c r="AA78" s="40"/>
      <c r="AB78" s="40"/>
      <c r="AC78" s="40"/>
      <c r="AD78" s="40"/>
      <c r="AE78" s="40"/>
      <c r="AF78" s="40"/>
    </row>
    <row r="79" spans="1:32" s="41" customFormat="1" hidden="1">
      <c r="A79" s="31"/>
      <c r="B79" s="32"/>
      <c r="C79" s="33"/>
      <c r="D79" s="34"/>
      <c r="E79" s="33"/>
      <c r="F79" s="34"/>
      <c r="G79" s="34"/>
      <c r="H79" s="34"/>
      <c r="I79" s="33"/>
      <c r="J79" s="33"/>
      <c r="K79" s="43" t="s">
        <v>114</v>
      </c>
      <c r="L79" s="45"/>
      <c r="M79" s="36"/>
      <c r="N79" s="36"/>
      <c r="O79" s="36"/>
      <c r="P79" s="46">
        <v>1098.7650000000001</v>
      </c>
      <c r="Q79" s="46">
        <v>1130.155</v>
      </c>
      <c r="R79" s="46">
        <v>1161.029</v>
      </c>
      <c r="S79" s="36"/>
      <c r="T79" s="14">
        <f t="shared" si="3"/>
        <v>3389.9490000000001</v>
      </c>
      <c r="U79" s="14"/>
      <c r="V79" s="39"/>
      <c r="W79" s="39"/>
      <c r="X79" s="39"/>
      <c r="Y79" s="39"/>
      <c r="Z79" s="39"/>
      <c r="AA79" s="40"/>
      <c r="AB79" s="40"/>
      <c r="AC79" s="40"/>
      <c r="AD79" s="40"/>
      <c r="AE79" s="40"/>
      <c r="AF79" s="40"/>
    </row>
    <row r="80" spans="1:32" s="41" customFormat="1">
      <c r="A80" s="31"/>
      <c r="B80" s="32"/>
      <c r="C80" s="33"/>
      <c r="D80" s="34"/>
      <c r="E80" s="33"/>
      <c r="F80" s="34"/>
      <c r="G80" s="34"/>
      <c r="H80" s="34"/>
      <c r="I80" s="33"/>
      <c r="J80" s="33"/>
      <c r="K80" s="43" t="s">
        <v>30</v>
      </c>
      <c r="L80" s="157" t="s">
        <v>31</v>
      </c>
      <c r="M80" s="36"/>
      <c r="N80" s="36"/>
      <c r="O80" s="36"/>
      <c r="P80" s="46">
        <v>0</v>
      </c>
      <c r="Q80" s="46">
        <v>0</v>
      </c>
      <c r="R80" s="46">
        <v>0</v>
      </c>
      <c r="S80" s="36"/>
      <c r="T80" s="14">
        <f t="shared" si="3"/>
        <v>0</v>
      </c>
      <c r="U80" s="14"/>
      <c r="V80" s="39"/>
      <c r="W80" s="39"/>
      <c r="X80" s="39"/>
      <c r="Y80" s="39"/>
      <c r="Z80" s="39"/>
      <c r="AA80" s="40"/>
      <c r="AB80" s="40"/>
      <c r="AC80" s="40"/>
      <c r="AD80" s="40"/>
      <c r="AE80" s="40"/>
      <c r="AF80" s="40"/>
    </row>
    <row r="81" spans="1:32" s="41" customFormat="1" ht="105.75">
      <c r="A81" s="31"/>
      <c r="B81" s="32"/>
      <c r="C81" s="33"/>
      <c r="D81" s="34"/>
      <c r="E81" s="33"/>
      <c r="F81" s="34"/>
      <c r="G81" s="34"/>
      <c r="H81" s="34"/>
      <c r="I81" s="33"/>
      <c r="J81" s="33"/>
      <c r="K81" s="43" t="s">
        <v>114</v>
      </c>
      <c r="L81" s="35" t="s">
        <v>115</v>
      </c>
      <c r="M81" s="36"/>
      <c r="N81" s="36"/>
      <c r="O81" s="36"/>
      <c r="P81" s="46"/>
      <c r="Q81" s="46">
        <v>0</v>
      </c>
      <c r="R81" s="46">
        <v>0</v>
      </c>
      <c r="S81" s="36"/>
      <c r="T81" s="14">
        <f t="shared" si="3"/>
        <v>0</v>
      </c>
      <c r="U81" s="14"/>
      <c r="V81" s="39"/>
      <c r="W81" s="39"/>
      <c r="X81" s="39"/>
      <c r="Y81" s="39"/>
      <c r="Z81" s="39"/>
      <c r="AA81" s="40"/>
      <c r="AB81" s="40"/>
      <c r="AC81" s="40"/>
      <c r="AD81" s="40"/>
      <c r="AE81" s="40"/>
      <c r="AF81" s="40"/>
    </row>
    <row r="82" spans="1:32" s="41" customFormat="1">
      <c r="A82" s="31"/>
      <c r="B82" s="32"/>
      <c r="C82" s="33"/>
      <c r="D82" s="34"/>
      <c r="E82" s="33"/>
      <c r="F82" s="34"/>
      <c r="G82" s="34"/>
      <c r="H82" s="34"/>
      <c r="I82" s="33"/>
      <c r="J82" s="33"/>
      <c r="K82" s="43" t="s">
        <v>30</v>
      </c>
      <c r="L82" s="157" t="s">
        <v>31</v>
      </c>
      <c r="M82" s="36"/>
      <c r="N82" s="36"/>
      <c r="O82" s="36"/>
      <c r="P82" s="67"/>
      <c r="Q82" s="67"/>
      <c r="R82" s="67"/>
      <c r="S82" s="36"/>
      <c r="T82" s="14">
        <f t="shared" si="3"/>
        <v>0</v>
      </c>
      <c r="U82" s="14"/>
      <c r="V82" s="39"/>
      <c r="W82" s="39"/>
      <c r="X82" s="39"/>
      <c r="Y82" s="39"/>
      <c r="Z82" s="39"/>
      <c r="AA82" s="40"/>
      <c r="AB82" s="40"/>
      <c r="AC82" s="40"/>
      <c r="AD82" s="40"/>
      <c r="AE82" s="40"/>
      <c r="AF82" s="40"/>
    </row>
    <row r="83" spans="1:32" s="41" customFormat="1" ht="70.5">
      <c r="A83" s="31" t="s">
        <v>38</v>
      </c>
      <c r="B83" s="48" t="s">
        <v>107</v>
      </c>
      <c r="C83" s="33"/>
      <c r="D83" s="34"/>
      <c r="E83" s="33"/>
      <c r="F83" s="34"/>
      <c r="G83" s="34"/>
      <c r="H83" s="34"/>
      <c r="I83" s="33"/>
      <c r="J83" s="33"/>
      <c r="K83" s="35"/>
      <c r="L83" s="35" t="s">
        <v>45</v>
      </c>
      <c r="M83" s="36"/>
      <c r="N83" s="36"/>
      <c r="O83" s="36"/>
      <c r="P83" s="65">
        <f>P84+P87+P89</f>
        <v>269.83330000000001</v>
      </c>
      <c r="Q83" s="65">
        <f>Q84+Q87+Q89</f>
        <v>292.20460000000003</v>
      </c>
      <c r="R83" s="65">
        <f>R84+R87+R89</f>
        <v>318.25529999999998</v>
      </c>
      <c r="S83" s="36"/>
      <c r="T83" s="38">
        <f t="shared" si="3"/>
        <v>880.29320000000007</v>
      </c>
      <c r="U83" s="14"/>
      <c r="V83" s="39"/>
      <c r="W83" s="39"/>
      <c r="X83" s="39"/>
      <c r="Y83" s="39"/>
      <c r="Z83" s="39"/>
      <c r="AA83" s="40"/>
      <c r="AB83" s="40"/>
      <c r="AC83" s="40"/>
      <c r="AD83" s="40"/>
      <c r="AE83" s="40"/>
      <c r="AF83" s="40"/>
    </row>
    <row r="84" spans="1:32" s="41" customFormat="1">
      <c r="A84" s="31"/>
      <c r="B84" s="42"/>
      <c r="C84" s="33"/>
      <c r="D84" s="34"/>
      <c r="E84" s="33"/>
      <c r="F84" s="34"/>
      <c r="G84" s="34"/>
      <c r="H84" s="34"/>
      <c r="I84" s="33"/>
      <c r="J84" s="33"/>
      <c r="K84" s="43" t="s">
        <v>110</v>
      </c>
      <c r="L84" s="35" t="s">
        <v>111</v>
      </c>
      <c r="M84" s="36"/>
      <c r="N84" s="36"/>
      <c r="O84" s="36"/>
      <c r="P84" s="153">
        <v>79.059600000000003</v>
      </c>
      <c r="Q84" s="153">
        <v>94.106300000000005</v>
      </c>
      <c r="R84" s="153">
        <v>118.6604</v>
      </c>
      <c r="S84" s="36"/>
      <c r="T84" s="14">
        <f t="shared" si="3"/>
        <v>291.8263</v>
      </c>
      <c r="U84" s="14"/>
      <c r="V84" s="39"/>
      <c r="W84" s="39"/>
      <c r="X84" s="39"/>
      <c r="Y84" s="39"/>
      <c r="Z84" s="39"/>
      <c r="AA84" s="40"/>
      <c r="AB84" s="40"/>
      <c r="AC84" s="40"/>
      <c r="AD84" s="40"/>
      <c r="AE84" s="40"/>
      <c r="AF84" s="40"/>
    </row>
    <row r="85" spans="1:32" s="41" customFormat="1" ht="70.5">
      <c r="A85" s="31"/>
      <c r="B85" s="42"/>
      <c r="C85" s="33"/>
      <c r="D85" s="34"/>
      <c r="E85" s="33"/>
      <c r="F85" s="34"/>
      <c r="G85" s="34"/>
      <c r="H85" s="34"/>
      <c r="I85" s="33"/>
      <c r="J85" s="33"/>
      <c r="K85" s="43" t="s">
        <v>28</v>
      </c>
      <c r="L85" s="158" t="s">
        <v>29</v>
      </c>
      <c r="M85" s="36"/>
      <c r="N85" s="36"/>
      <c r="O85" s="36"/>
      <c r="P85" s="153">
        <v>0</v>
      </c>
      <c r="Q85" s="153">
        <v>0.33600000000000002</v>
      </c>
      <c r="R85" s="153">
        <v>0.36899999999999999</v>
      </c>
      <c r="S85" s="36"/>
      <c r="T85" s="14">
        <f t="shared" si="3"/>
        <v>0.70500000000000007</v>
      </c>
      <c r="U85" s="14"/>
      <c r="V85" s="39"/>
      <c r="W85" s="39"/>
      <c r="X85" s="39"/>
      <c r="Y85" s="39"/>
      <c r="Z85" s="39"/>
      <c r="AA85" s="40"/>
      <c r="AB85" s="40"/>
      <c r="AC85" s="40"/>
      <c r="AD85" s="40"/>
      <c r="AE85" s="40"/>
      <c r="AF85" s="40"/>
    </row>
    <row r="86" spans="1:32" s="41" customFormat="1">
      <c r="A86" s="31"/>
      <c r="B86" s="42"/>
      <c r="C86" s="33"/>
      <c r="D86" s="34"/>
      <c r="E86" s="33"/>
      <c r="F86" s="34"/>
      <c r="G86" s="34"/>
      <c r="H86" s="34"/>
      <c r="I86" s="33"/>
      <c r="J86" s="33"/>
      <c r="K86" s="43" t="s">
        <v>30</v>
      </c>
      <c r="L86" s="157" t="s">
        <v>31</v>
      </c>
      <c r="M86" s="36"/>
      <c r="N86" s="36"/>
      <c r="O86" s="36"/>
      <c r="P86" s="153">
        <v>79.059600000000003</v>
      </c>
      <c r="Q86" s="153">
        <v>93.77</v>
      </c>
      <c r="R86" s="153">
        <v>118.2914</v>
      </c>
      <c r="S86" s="36"/>
      <c r="T86" s="14">
        <f t="shared" si="3"/>
        <v>291.12099999999998</v>
      </c>
      <c r="U86" s="14"/>
      <c r="V86" s="39"/>
      <c r="W86" s="39"/>
      <c r="X86" s="39"/>
      <c r="Y86" s="39"/>
      <c r="Z86" s="39"/>
      <c r="AA86" s="40"/>
      <c r="AB86" s="40"/>
      <c r="AC86" s="40"/>
      <c r="AD86" s="40"/>
      <c r="AE86" s="40"/>
      <c r="AF86" s="40"/>
    </row>
    <row r="87" spans="1:32" s="41" customFormat="1" ht="105.75">
      <c r="A87" s="31"/>
      <c r="B87" s="48"/>
      <c r="C87" s="33"/>
      <c r="D87" s="34"/>
      <c r="E87" s="33"/>
      <c r="F87" s="34"/>
      <c r="G87" s="34"/>
      <c r="H87" s="34"/>
      <c r="I87" s="33"/>
      <c r="J87" s="33"/>
      <c r="K87" s="43" t="s">
        <v>112</v>
      </c>
      <c r="L87" s="35" t="s">
        <v>113</v>
      </c>
      <c r="M87" s="36"/>
      <c r="N87" s="36"/>
      <c r="O87" s="36"/>
      <c r="P87" s="153">
        <v>186.03800000000001</v>
      </c>
      <c r="Q87" s="153">
        <v>190.7723</v>
      </c>
      <c r="R87" s="153">
        <v>199.5949</v>
      </c>
      <c r="S87" s="36"/>
      <c r="T87" s="14">
        <f t="shared" si="3"/>
        <v>576.40519999999992</v>
      </c>
      <c r="U87" s="14"/>
      <c r="V87" s="39"/>
      <c r="W87" s="39"/>
      <c r="X87" s="39"/>
      <c r="Y87" s="39"/>
      <c r="Z87" s="39"/>
      <c r="AA87" s="40"/>
      <c r="AB87" s="40"/>
      <c r="AC87" s="40"/>
      <c r="AD87" s="40"/>
      <c r="AE87" s="40"/>
      <c r="AF87" s="40"/>
    </row>
    <row r="88" spans="1:32" s="41" customFormat="1">
      <c r="A88" s="31"/>
      <c r="B88" s="48"/>
      <c r="C88" s="33"/>
      <c r="D88" s="34"/>
      <c r="E88" s="33"/>
      <c r="F88" s="34"/>
      <c r="G88" s="34"/>
      <c r="H88" s="34"/>
      <c r="I88" s="33"/>
      <c r="J88" s="33"/>
      <c r="K88" s="43" t="s">
        <v>30</v>
      </c>
      <c r="L88" s="157" t="s">
        <v>31</v>
      </c>
      <c r="M88" s="36"/>
      <c r="N88" s="36"/>
      <c r="O88" s="36"/>
      <c r="P88" s="153">
        <v>186.03800000000001</v>
      </c>
      <c r="Q88" s="153">
        <v>190.7723</v>
      </c>
      <c r="R88" s="153">
        <v>199.5949</v>
      </c>
      <c r="S88" s="36"/>
      <c r="T88" s="14">
        <f t="shared" si="3"/>
        <v>576.40519999999992</v>
      </c>
      <c r="U88" s="14"/>
      <c r="V88" s="39"/>
      <c r="W88" s="39"/>
      <c r="X88" s="39"/>
      <c r="Y88" s="39"/>
      <c r="Z88" s="39"/>
      <c r="AA88" s="40"/>
      <c r="AB88" s="40"/>
      <c r="AC88" s="40"/>
      <c r="AD88" s="40"/>
      <c r="AE88" s="40"/>
      <c r="AF88" s="40"/>
    </row>
    <row r="89" spans="1:32" s="41" customFormat="1" ht="105.75">
      <c r="A89" s="31"/>
      <c r="B89" s="48"/>
      <c r="C89" s="33"/>
      <c r="D89" s="34"/>
      <c r="E89" s="33"/>
      <c r="F89" s="34"/>
      <c r="G89" s="34"/>
      <c r="H89" s="34"/>
      <c r="I89" s="33"/>
      <c r="J89" s="33"/>
      <c r="K89" s="43" t="s">
        <v>114</v>
      </c>
      <c r="L89" s="35" t="s">
        <v>115</v>
      </c>
      <c r="M89" s="36"/>
      <c r="N89" s="36"/>
      <c r="O89" s="36"/>
      <c r="P89" s="46">
        <v>4.7356999999999996</v>
      </c>
      <c r="Q89" s="46">
        <v>7.3259999999999996</v>
      </c>
      <c r="R89" s="46">
        <v>0</v>
      </c>
      <c r="S89" s="36"/>
      <c r="T89" s="14">
        <f t="shared" si="3"/>
        <v>12.061699999999998</v>
      </c>
      <c r="U89" s="14"/>
      <c r="V89" s="39"/>
      <c r="W89" s="39"/>
      <c r="X89" s="39"/>
      <c r="Y89" s="39"/>
      <c r="Z89" s="39"/>
      <c r="AA89" s="40"/>
      <c r="AB89" s="40"/>
      <c r="AC89" s="40"/>
      <c r="AD89" s="40"/>
      <c r="AE89" s="40"/>
      <c r="AF89" s="40"/>
    </row>
    <row r="90" spans="1:32" s="41" customFormat="1">
      <c r="A90" s="31"/>
      <c r="B90" s="48"/>
      <c r="C90" s="33"/>
      <c r="D90" s="34"/>
      <c r="E90" s="33"/>
      <c r="F90" s="34"/>
      <c r="G90" s="34"/>
      <c r="H90" s="34"/>
      <c r="I90" s="33"/>
      <c r="J90" s="33"/>
      <c r="K90" s="43" t="s">
        <v>30</v>
      </c>
      <c r="L90" s="157" t="s">
        <v>31</v>
      </c>
      <c r="M90" s="36"/>
      <c r="N90" s="36"/>
      <c r="O90" s="36"/>
      <c r="P90" s="46">
        <v>4.7356999999999996</v>
      </c>
      <c r="Q90" s="46">
        <v>7.3259999999999996</v>
      </c>
      <c r="R90" s="46">
        <v>0</v>
      </c>
      <c r="S90" s="36"/>
      <c r="T90" s="14"/>
      <c r="U90" s="14"/>
      <c r="V90" s="39"/>
      <c r="W90" s="39"/>
      <c r="X90" s="39"/>
      <c r="Y90" s="39"/>
      <c r="Z90" s="39"/>
      <c r="AA90" s="40"/>
      <c r="AB90" s="40"/>
      <c r="AC90" s="40"/>
      <c r="AD90" s="40"/>
      <c r="AE90" s="40"/>
      <c r="AF90" s="40"/>
    </row>
    <row r="91" spans="1:32" s="41" customFormat="1" ht="70.5">
      <c r="A91" s="31" t="s">
        <v>117</v>
      </c>
      <c r="B91" s="48" t="s">
        <v>108</v>
      </c>
      <c r="C91" s="33"/>
      <c r="D91" s="34"/>
      <c r="E91" s="33"/>
      <c r="F91" s="34"/>
      <c r="G91" s="34"/>
      <c r="H91" s="34"/>
      <c r="I91" s="33"/>
      <c r="J91" s="33"/>
      <c r="K91" s="35"/>
      <c r="L91" s="35" t="s">
        <v>45</v>
      </c>
      <c r="M91" s="36"/>
      <c r="N91" s="36"/>
      <c r="O91" s="36"/>
      <c r="P91" s="65">
        <f>P92+P95+P97</f>
        <v>352.10629999999998</v>
      </c>
      <c r="Q91" s="65">
        <f>Q92+Q95+Q97</f>
        <v>384.01130000000001</v>
      </c>
      <c r="R91" s="65">
        <f>R92+R95+R97</f>
        <v>420.35320000000002</v>
      </c>
      <c r="S91" s="36"/>
      <c r="T91" s="38">
        <f t="shared" si="3"/>
        <v>1156.4708000000001</v>
      </c>
      <c r="U91" s="14"/>
      <c r="V91" s="39"/>
      <c r="W91" s="39"/>
      <c r="X91" s="39"/>
      <c r="Y91" s="39"/>
      <c r="Z91" s="39"/>
      <c r="AA91" s="40"/>
      <c r="AB91" s="40"/>
      <c r="AC91" s="40"/>
      <c r="AD91" s="40"/>
      <c r="AE91" s="40"/>
      <c r="AF91" s="40"/>
    </row>
    <row r="92" spans="1:32" s="41" customFormat="1">
      <c r="A92" s="31"/>
      <c r="B92" s="42"/>
      <c r="C92" s="33"/>
      <c r="D92" s="34"/>
      <c r="E92" s="33"/>
      <c r="F92" s="34"/>
      <c r="G92" s="34"/>
      <c r="H92" s="34"/>
      <c r="I92" s="33"/>
      <c r="J92" s="33"/>
      <c r="K92" s="43" t="s">
        <v>110</v>
      </c>
      <c r="L92" s="35" t="s">
        <v>111</v>
      </c>
      <c r="M92" s="36"/>
      <c r="N92" s="36"/>
      <c r="O92" s="36"/>
      <c r="P92" s="46">
        <v>124.92059999999999</v>
      </c>
      <c r="Q92" s="46">
        <v>157.74469999999999</v>
      </c>
      <c r="R92" s="46">
        <v>190.12479999999999</v>
      </c>
      <c r="S92" s="36"/>
      <c r="T92" s="14">
        <f t="shared" si="3"/>
        <v>472.7901</v>
      </c>
      <c r="U92" s="14"/>
      <c r="V92" s="39"/>
      <c r="W92" s="39"/>
      <c r="X92" s="39"/>
      <c r="Y92" s="39"/>
      <c r="Z92" s="39"/>
      <c r="AA92" s="40"/>
      <c r="AB92" s="40"/>
      <c r="AC92" s="40"/>
      <c r="AD92" s="40"/>
      <c r="AE92" s="40"/>
      <c r="AF92" s="40"/>
    </row>
    <row r="93" spans="1:32" s="41" customFormat="1" ht="70.5">
      <c r="A93" s="31"/>
      <c r="B93" s="42"/>
      <c r="C93" s="33"/>
      <c r="D93" s="34"/>
      <c r="E93" s="33"/>
      <c r="F93" s="34"/>
      <c r="G93" s="34"/>
      <c r="H93" s="34"/>
      <c r="I93" s="33"/>
      <c r="J93" s="33"/>
      <c r="K93" s="43" t="s">
        <v>28</v>
      </c>
      <c r="L93" s="158" t="s">
        <v>29</v>
      </c>
      <c r="M93" s="36"/>
      <c r="N93" s="36"/>
      <c r="O93" s="36"/>
      <c r="P93" s="46">
        <v>0</v>
      </c>
      <c r="Q93" s="46">
        <v>0.23100000000000001</v>
      </c>
      <c r="R93" s="46">
        <v>0.27100000000000002</v>
      </c>
      <c r="S93" s="36"/>
      <c r="T93" s="14">
        <f t="shared" si="3"/>
        <v>0.502</v>
      </c>
      <c r="U93" s="14"/>
      <c r="V93" s="39"/>
      <c r="W93" s="39"/>
      <c r="X93" s="39"/>
      <c r="Y93" s="39"/>
      <c r="Z93" s="39"/>
      <c r="AA93" s="40"/>
      <c r="AB93" s="40"/>
      <c r="AC93" s="40"/>
      <c r="AD93" s="40"/>
      <c r="AE93" s="40"/>
      <c r="AF93" s="40"/>
    </row>
    <row r="94" spans="1:32" s="41" customFormat="1">
      <c r="A94" s="31"/>
      <c r="B94" s="42"/>
      <c r="C94" s="33"/>
      <c r="D94" s="34"/>
      <c r="E94" s="33"/>
      <c r="F94" s="34"/>
      <c r="G94" s="34"/>
      <c r="H94" s="34"/>
      <c r="I94" s="33"/>
      <c r="J94" s="33"/>
      <c r="K94" s="43" t="s">
        <v>30</v>
      </c>
      <c r="L94" s="157" t="s">
        <v>31</v>
      </c>
      <c r="M94" s="36"/>
      <c r="N94" s="36"/>
      <c r="O94" s="36"/>
      <c r="P94" s="46">
        <v>124.92059999999999</v>
      </c>
      <c r="Q94" s="46">
        <v>157.5137</v>
      </c>
      <c r="R94" s="46">
        <v>189.85380000000001</v>
      </c>
      <c r="S94" s="36"/>
      <c r="T94" s="14">
        <f t="shared" si="3"/>
        <v>472.28809999999999</v>
      </c>
      <c r="U94" s="14"/>
      <c r="V94" s="39"/>
      <c r="W94" s="39"/>
      <c r="X94" s="39"/>
      <c r="Y94" s="39"/>
      <c r="Z94" s="39"/>
      <c r="AA94" s="40"/>
      <c r="AB94" s="40"/>
      <c r="AC94" s="40"/>
      <c r="AD94" s="40"/>
      <c r="AE94" s="40"/>
      <c r="AF94" s="40"/>
    </row>
    <row r="95" spans="1:32" s="41" customFormat="1" ht="105.75">
      <c r="A95" s="31"/>
      <c r="B95" s="48"/>
      <c r="C95" s="33"/>
      <c r="D95" s="34"/>
      <c r="E95" s="33"/>
      <c r="F95" s="34"/>
      <c r="G95" s="34"/>
      <c r="H95" s="34"/>
      <c r="I95" s="33"/>
      <c r="J95" s="33"/>
      <c r="K95" s="43" t="s">
        <v>112</v>
      </c>
      <c r="L95" s="35" t="s">
        <v>113</v>
      </c>
      <c r="M95" s="36"/>
      <c r="N95" s="36"/>
      <c r="O95" s="36"/>
      <c r="P95" s="46">
        <v>217.23169999999999</v>
      </c>
      <c r="Q95" s="46">
        <v>218.01779999999999</v>
      </c>
      <c r="R95" s="46">
        <v>230.22839999999999</v>
      </c>
      <c r="S95" s="36"/>
      <c r="T95" s="14">
        <f t="shared" si="3"/>
        <v>665.47789999999998</v>
      </c>
      <c r="U95" s="14"/>
      <c r="V95" s="39"/>
      <c r="W95" s="39"/>
      <c r="X95" s="39"/>
      <c r="Y95" s="39"/>
      <c r="Z95" s="39"/>
      <c r="AA95" s="40"/>
      <c r="AB95" s="40"/>
      <c r="AC95" s="40"/>
      <c r="AD95" s="40"/>
      <c r="AE95" s="40"/>
      <c r="AF95" s="40"/>
    </row>
    <row r="96" spans="1:32" s="41" customFormat="1">
      <c r="A96" s="31"/>
      <c r="B96" s="48"/>
      <c r="C96" s="33"/>
      <c r="D96" s="34"/>
      <c r="E96" s="33"/>
      <c r="F96" s="34"/>
      <c r="G96" s="34"/>
      <c r="H96" s="34"/>
      <c r="I96" s="33"/>
      <c r="J96" s="33"/>
      <c r="K96" s="43" t="s">
        <v>30</v>
      </c>
      <c r="L96" s="157" t="s">
        <v>31</v>
      </c>
      <c r="M96" s="36"/>
      <c r="N96" s="36"/>
      <c r="O96" s="36"/>
      <c r="P96" s="46">
        <v>217.23169999999999</v>
      </c>
      <c r="Q96" s="46">
        <v>218.01779999999999</v>
      </c>
      <c r="R96" s="46">
        <v>230.22839999999999</v>
      </c>
      <c r="S96" s="36"/>
      <c r="T96" s="14">
        <f t="shared" si="3"/>
        <v>665.47789999999998</v>
      </c>
      <c r="U96" s="14"/>
      <c r="V96" s="39"/>
      <c r="W96" s="39"/>
      <c r="X96" s="39"/>
      <c r="Y96" s="39"/>
      <c r="Z96" s="39"/>
      <c r="AA96" s="40"/>
      <c r="AB96" s="40"/>
      <c r="AC96" s="40"/>
      <c r="AD96" s="40"/>
      <c r="AE96" s="40"/>
      <c r="AF96" s="40"/>
    </row>
    <row r="97" spans="1:32" s="41" customFormat="1" ht="105.75">
      <c r="A97" s="31"/>
      <c r="B97" s="48"/>
      <c r="C97" s="33"/>
      <c r="D97" s="34"/>
      <c r="E97" s="33"/>
      <c r="F97" s="34"/>
      <c r="G97" s="34"/>
      <c r="H97" s="34"/>
      <c r="I97" s="33"/>
      <c r="J97" s="33"/>
      <c r="K97" s="43" t="s">
        <v>114</v>
      </c>
      <c r="L97" s="35" t="s">
        <v>115</v>
      </c>
      <c r="M97" s="36"/>
      <c r="N97" s="36"/>
      <c r="O97" s="36"/>
      <c r="P97" s="46">
        <v>9.9540000000000006</v>
      </c>
      <c r="Q97" s="46">
        <v>8.2487999999999992</v>
      </c>
      <c r="R97" s="46">
        <v>0</v>
      </c>
      <c r="S97" s="36"/>
      <c r="T97" s="14">
        <f t="shared" si="3"/>
        <v>18.2028</v>
      </c>
      <c r="U97" s="14"/>
      <c r="V97" s="39"/>
      <c r="W97" s="39"/>
      <c r="X97" s="39"/>
      <c r="Y97" s="39"/>
      <c r="Z97" s="39"/>
      <c r="AA97" s="40"/>
      <c r="AB97" s="40"/>
      <c r="AC97" s="40"/>
      <c r="AD97" s="40"/>
      <c r="AE97" s="40"/>
      <c r="AF97" s="40"/>
    </row>
    <row r="98" spans="1:32" s="41" customFormat="1">
      <c r="A98" s="31"/>
      <c r="B98" s="48"/>
      <c r="C98" s="33"/>
      <c r="D98" s="34"/>
      <c r="E98" s="33"/>
      <c r="F98" s="34"/>
      <c r="G98" s="34"/>
      <c r="H98" s="34"/>
      <c r="I98" s="33"/>
      <c r="J98" s="33"/>
      <c r="K98" s="43" t="s">
        <v>30</v>
      </c>
      <c r="L98" s="157" t="s">
        <v>31</v>
      </c>
      <c r="M98" s="36"/>
      <c r="N98" s="36"/>
      <c r="O98" s="36"/>
      <c r="P98" s="46">
        <v>9.9540000000000006</v>
      </c>
      <c r="Q98" s="46">
        <v>8.2487999999999992</v>
      </c>
      <c r="R98" s="46">
        <v>0</v>
      </c>
      <c r="S98" s="36"/>
      <c r="T98" s="14">
        <f t="shared" si="3"/>
        <v>18.2028</v>
      </c>
      <c r="U98" s="14"/>
      <c r="V98" s="39"/>
      <c r="W98" s="39"/>
      <c r="X98" s="39"/>
      <c r="Y98" s="39"/>
      <c r="Z98" s="39"/>
      <c r="AA98" s="40"/>
      <c r="AB98" s="40"/>
      <c r="AC98" s="40"/>
      <c r="AD98" s="40"/>
      <c r="AE98" s="40"/>
      <c r="AF98" s="40"/>
    </row>
    <row r="99" spans="1:32" s="41" customFormat="1" ht="70.5">
      <c r="A99" s="31" t="s">
        <v>90</v>
      </c>
      <c r="B99" s="48" t="s">
        <v>109</v>
      </c>
      <c r="C99" s="33"/>
      <c r="D99" s="34"/>
      <c r="E99" s="33"/>
      <c r="F99" s="34"/>
      <c r="G99" s="34"/>
      <c r="H99" s="34"/>
      <c r="I99" s="33"/>
      <c r="J99" s="33"/>
      <c r="K99" s="35"/>
      <c r="L99" s="35" t="s">
        <v>45</v>
      </c>
      <c r="M99" s="36"/>
      <c r="N99" s="36"/>
      <c r="O99" s="36"/>
      <c r="P99" s="65">
        <f>P100+P103+P105</f>
        <v>1052.0023000000001</v>
      </c>
      <c r="Q99" s="65">
        <f>Q100+Q103+Q105</f>
        <v>1060.4256</v>
      </c>
      <c r="R99" s="65">
        <f>R100+R103+R105</f>
        <v>1102.8731</v>
      </c>
      <c r="S99" s="36"/>
      <c r="T99" s="38">
        <f t="shared" si="3"/>
        <v>3215.3010000000004</v>
      </c>
      <c r="U99" s="14"/>
      <c r="V99" s="39"/>
      <c r="W99" s="39"/>
      <c r="X99" s="39"/>
      <c r="Y99" s="39"/>
      <c r="Z99" s="39"/>
      <c r="AA99" s="40"/>
      <c r="AB99" s="40"/>
      <c r="AC99" s="40"/>
      <c r="AD99" s="40"/>
      <c r="AE99" s="40"/>
      <c r="AF99" s="40"/>
    </row>
    <row r="100" spans="1:32" s="41" customFormat="1">
      <c r="A100" s="31"/>
      <c r="B100" s="42"/>
      <c r="C100" s="33"/>
      <c r="D100" s="34"/>
      <c r="E100" s="33"/>
      <c r="F100" s="34"/>
      <c r="G100" s="34"/>
      <c r="H100" s="34"/>
      <c r="I100" s="33"/>
      <c r="J100" s="33"/>
      <c r="K100" s="43" t="s">
        <v>110</v>
      </c>
      <c r="L100" s="45" t="s">
        <v>111</v>
      </c>
      <c r="M100" s="36"/>
      <c r="N100" s="36"/>
      <c r="O100" s="36"/>
      <c r="P100" s="46">
        <v>281.69400000000002</v>
      </c>
      <c r="Q100" s="46">
        <v>335.68009999999998</v>
      </c>
      <c r="R100" s="46">
        <v>378.43880000000001</v>
      </c>
      <c r="S100" s="36"/>
      <c r="T100" s="14">
        <f t="shared" si="3"/>
        <v>995.81290000000001</v>
      </c>
      <c r="U100" s="14"/>
      <c r="V100" s="39"/>
      <c r="W100" s="39"/>
      <c r="X100" s="39"/>
      <c r="Y100" s="39"/>
      <c r="Z100" s="39"/>
      <c r="AA100" s="40"/>
      <c r="AB100" s="40"/>
      <c r="AC100" s="40"/>
      <c r="AD100" s="40"/>
      <c r="AE100" s="40"/>
      <c r="AF100" s="40"/>
    </row>
    <row r="101" spans="1:32" s="41" customFormat="1" ht="70.5">
      <c r="A101" s="31"/>
      <c r="B101" s="42"/>
      <c r="C101" s="33"/>
      <c r="D101" s="34"/>
      <c r="E101" s="33"/>
      <c r="F101" s="34"/>
      <c r="G101" s="34"/>
      <c r="H101" s="34"/>
      <c r="I101" s="33"/>
      <c r="J101" s="33"/>
      <c r="K101" s="43" t="s">
        <v>28</v>
      </c>
      <c r="L101" s="158" t="s">
        <v>29</v>
      </c>
      <c r="M101" s="36"/>
      <c r="N101" s="36"/>
      <c r="O101" s="36"/>
      <c r="P101" s="46">
        <v>0</v>
      </c>
      <c r="Q101" s="46">
        <v>0.61399999999999999</v>
      </c>
      <c r="R101" s="46">
        <v>0.71399999999999997</v>
      </c>
      <c r="S101" s="36"/>
      <c r="T101" s="14">
        <f t="shared" si="3"/>
        <v>1.3279999999999998</v>
      </c>
      <c r="U101" s="14"/>
      <c r="V101" s="39"/>
      <c r="W101" s="39"/>
      <c r="X101" s="39"/>
      <c r="Y101" s="39"/>
      <c r="Z101" s="39"/>
      <c r="AA101" s="40"/>
      <c r="AB101" s="40"/>
      <c r="AC101" s="40"/>
      <c r="AD101" s="40"/>
      <c r="AE101" s="40"/>
      <c r="AF101" s="40"/>
    </row>
    <row r="102" spans="1:32" s="41" customFormat="1">
      <c r="A102" s="31"/>
      <c r="B102" s="42"/>
      <c r="C102" s="33"/>
      <c r="D102" s="34"/>
      <c r="E102" s="33"/>
      <c r="F102" s="34"/>
      <c r="G102" s="34"/>
      <c r="H102" s="34"/>
      <c r="I102" s="33"/>
      <c r="J102" s="33"/>
      <c r="K102" s="43" t="s">
        <v>30</v>
      </c>
      <c r="L102" s="157" t="s">
        <v>31</v>
      </c>
      <c r="M102" s="36"/>
      <c r="N102" s="36"/>
      <c r="O102" s="36"/>
      <c r="P102" s="46">
        <v>281.69400000000002</v>
      </c>
      <c r="Q102" s="46">
        <v>335.06610000000001</v>
      </c>
      <c r="R102" s="46">
        <v>377.72480000000002</v>
      </c>
      <c r="S102" s="36"/>
      <c r="T102" s="14">
        <f t="shared" si="3"/>
        <v>994.48489999999993</v>
      </c>
      <c r="U102" s="14"/>
      <c r="V102" s="39"/>
      <c r="W102" s="39"/>
      <c r="X102" s="39"/>
      <c r="Y102" s="39"/>
      <c r="Z102" s="39"/>
      <c r="AA102" s="40"/>
      <c r="AB102" s="40"/>
      <c r="AC102" s="40"/>
      <c r="AD102" s="40"/>
      <c r="AE102" s="40"/>
      <c r="AF102" s="40"/>
    </row>
    <row r="103" spans="1:32" s="41" customFormat="1" ht="105.75">
      <c r="A103" s="31"/>
      <c r="B103" s="49"/>
      <c r="C103" s="33"/>
      <c r="D103" s="34"/>
      <c r="E103" s="33"/>
      <c r="F103" s="34"/>
      <c r="G103" s="34"/>
      <c r="H103" s="34"/>
      <c r="I103" s="33"/>
      <c r="J103" s="33"/>
      <c r="K103" s="43" t="s">
        <v>112</v>
      </c>
      <c r="L103" s="33" t="s">
        <v>113</v>
      </c>
      <c r="M103" s="36"/>
      <c r="N103" s="36"/>
      <c r="O103" s="36"/>
      <c r="P103" s="46">
        <v>723.69449999999995</v>
      </c>
      <c r="Q103" s="46">
        <v>687.41750000000002</v>
      </c>
      <c r="R103" s="46">
        <v>724.43430000000001</v>
      </c>
      <c r="S103" s="36"/>
      <c r="T103" s="14">
        <f t="shared" si="3"/>
        <v>2135.5463</v>
      </c>
      <c r="U103" s="14"/>
      <c r="V103" s="39"/>
      <c r="W103" s="39"/>
      <c r="X103" s="39"/>
      <c r="Y103" s="39"/>
      <c r="Z103" s="39"/>
      <c r="AA103" s="40"/>
      <c r="AB103" s="40"/>
      <c r="AC103" s="40"/>
      <c r="AD103" s="40"/>
      <c r="AE103" s="40"/>
      <c r="AF103" s="40"/>
    </row>
    <row r="104" spans="1:32" s="41" customFormat="1">
      <c r="A104" s="31"/>
      <c r="B104" s="49"/>
      <c r="C104" s="33"/>
      <c r="D104" s="34"/>
      <c r="E104" s="33"/>
      <c r="F104" s="34"/>
      <c r="G104" s="34"/>
      <c r="H104" s="34"/>
      <c r="I104" s="33"/>
      <c r="J104" s="33"/>
      <c r="K104" s="43" t="s">
        <v>30</v>
      </c>
      <c r="L104" s="157" t="s">
        <v>31</v>
      </c>
      <c r="M104" s="36"/>
      <c r="N104" s="36"/>
      <c r="O104" s="36"/>
      <c r="P104" s="46">
        <v>723.69449999999995</v>
      </c>
      <c r="Q104" s="46">
        <v>687.41750000000002</v>
      </c>
      <c r="R104" s="46">
        <v>724.43430000000001</v>
      </c>
      <c r="S104" s="36"/>
      <c r="T104" s="14">
        <f t="shared" si="3"/>
        <v>2135.5463</v>
      </c>
      <c r="U104" s="14"/>
      <c r="V104" s="39"/>
      <c r="W104" s="39"/>
      <c r="X104" s="39"/>
      <c r="Y104" s="39"/>
      <c r="Z104" s="39"/>
      <c r="AA104" s="40"/>
      <c r="AB104" s="40"/>
      <c r="AC104" s="40"/>
      <c r="AD104" s="40"/>
      <c r="AE104" s="40"/>
      <c r="AF104" s="40"/>
    </row>
    <row r="105" spans="1:32" s="41" customFormat="1" ht="105.75">
      <c r="A105" s="31"/>
      <c r="B105" s="49"/>
      <c r="C105" s="33"/>
      <c r="D105" s="34"/>
      <c r="E105" s="33"/>
      <c r="F105" s="34"/>
      <c r="G105" s="34"/>
      <c r="H105" s="34"/>
      <c r="I105" s="33"/>
      <c r="J105" s="33"/>
      <c r="K105" s="43" t="s">
        <v>114</v>
      </c>
      <c r="L105" s="33" t="s">
        <v>116</v>
      </c>
      <c r="M105" s="36"/>
      <c r="N105" s="36"/>
      <c r="O105" s="36"/>
      <c r="P105" s="46">
        <v>46.613799999999998</v>
      </c>
      <c r="Q105" s="46">
        <v>37.328000000000003</v>
      </c>
      <c r="R105" s="46">
        <v>0</v>
      </c>
      <c r="S105" s="36"/>
      <c r="T105" s="14">
        <f t="shared" si="3"/>
        <v>83.941800000000001</v>
      </c>
      <c r="U105" s="14"/>
      <c r="V105" s="39"/>
      <c r="W105" s="39"/>
      <c r="X105" s="39"/>
      <c r="Y105" s="39"/>
      <c r="Z105" s="39"/>
      <c r="AA105" s="40"/>
      <c r="AB105" s="40"/>
      <c r="AC105" s="40"/>
      <c r="AD105" s="40"/>
      <c r="AE105" s="40"/>
      <c r="AF105" s="40"/>
    </row>
    <row r="106" spans="1:32" s="41" customFormat="1">
      <c r="A106" s="31"/>
      <c r="B106" s="49"/>
      <c r="C106" s="33"/>
      <c r="D106" s="34"/>
      <c r="E106" s="33"/>
      <c r="F106" s="34"/>
      <c r="G106" s="34"/>
      <c r="H106" s="34"/>
      <c r="I106" s="33"/>
      <c r="J106" s="33"/>
      <c r="K106" s="43" t="s">
        <v>30</v>
      </c>
      <c r="L106" s="157" t="s">
        <v>31</v>
      </c>
      <c r="M106" s="36"/>
      <c r="N106" s="36"/>
      <c r="O106" s="36"/>
      <c r="P106" s="46">
        <v>46.613799999999998</v>
      </c>
      <c r="Q106" s="46">
        <v>37.328000000000003</v>
      </c>
      <c r="R106" s="156">
        <v>0</v>
      </c>
      <c r="S106" s="36"/>
      <c r="T106" s="14">
        <f t="shared" si="3"/>
        <v>83.941800000000001</v>
      </c>
      <c r="U106" s="14"/>
      <c r="V106" s="39"/>
      <c r="W106" s="39"/>
      <c r="X106" s="39"/>
      <c r="Y106" s="39"/>
      <c r="Z106" s="39"/>
      <c r="AA106" s="40"/>
      <c r="AB106" s="40"/>
      <c r="AC106" s="40"/>
      <c r="AD106" s="40"/>
      <c r="AE106" s="40"/>
      <c r="AF106" s="40"/>
    </row>
    <row r="107" spans="1:32" ht="48" customHeight="1">
      <c r="A107" s="198" t="s">
        <v>21</v>
      </c>
      <c r="B107" s="198"/>
      <c r="C107" s="198"/>
      <c r="D107" s="198"/>
      <c r="E107" s="198"/>
      <c r="F107" s="198"/>
      <c r="G107" s="198"/>
      <c r="H107" s="198"/>
      <c r="I107" s="198"/>
      <c r="J107" s="198"/>
      <c r="K107" s="198"/>
      <c r="L107" s="198"/>
      <c r="M107" s="198"/>
      <c r="N107" s="198"/>
      <c r="O107" s="198"/>
      <c r="P107" s="198"/>
      <c r="Q107" s="198"/>
      <c r="R107" s="198"/>
      <c r="S107" s="198"/>
      <c r="T107" s="198"/>
      <c r="U107" s="198"/>
      <c r="V107" s="50"/>
      <c r="W107" s="51"/>
      <c r="X107" s="51"/>
      <c r="Y107" s="51"/>
      <c r="Z107" s="51"/>
      <c r="AA107" s="52"/>
      <c r="AB107" s="52"/>
      <c r="AC107" s="52"/>
      <c r="AD107" s="52"/>
      <c r="AE107" s="52"/>
      <c r="AF107" s="52"/>
    </row>
    <row r="108" spans="1:32" s="55" customFormat="1" ht="241.5">
      <c r="A108" s="181" t="s">
        <v>34</v>
      </c>
      <c r="B108" s="183"/>
      <c r="C108" s="183" t="s">
        <v>48</v>
      </c>
      <c r="D108" s="183" t="s">
        <v>23</v>
      </c>
      <c r="E108" s="183" t="s">
        <v>82</v>
      </c>
      <c r="F108" s="182" t="s">
        <v>132</v>
      </c>
      <c r="G108" s="183" t="s">
        <v>222</v>
      </c>
      <c r="H108" s="182" t="s">
        <v>223</v>
      </c>
      <c r="I108" s="7"/>
      <c r="J108" s="7"/>
      <c r="K108" s="2"/>
      <c r="L108" s="6" t="s">
        <v>11</v>
      </c>
      <c r="M108" s="17"/>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3"/>
      <c r="W108" s="53"/>
      <c r="X108" s="53"/>
      <c r="Y108" s="54"/>
      <c r="Z108" s="54"/>
      <c r="AA108" s="54"/>
      <c r="AB108" s="54"/>
      <c r="AC108" s="54"/>
      <c r="AD108" s="54"/>
    </row>
    <row r="109" spans="1:32" s="27" customFormat="1" ht="213.75" customHeight="1">
      <c r="A109" s="184" t="s">
        <v>24</v>
      </c>
      <c r="B109" s="185" t="s">
        <v>63</v>
      </c>
      <c r="C109" s="183"/>
      <c r="D109" s="183"/>
      <c r="E109" s="183"/>
      <c r="F109" s="182"/>
      <c r="G109" s="182"/>
      <c r="H109" s="182"/>
      <c r="I109" s="59" t="s">
        <v>33</v>
      </c>
      <c r="J109" s="60">
        <v>253</v>
      </c>
      <c r="K109" s="56"/>
      <c r="L109" s="58" t="s">
        <v>25</v>
      </c>
      <c r="M109" s="37"/>
      <c r="N109" s="37"/>
      <c r="O109" s="37"/>
      <c r="P109" s="37"/>
      <c r="Q109" s="37">
        <f>Q110+Q111+Q112</f>
        <v>8295.277</v>
      </c>
      <c r="R109" s="37">
        <f>R110+R111+R112</f>
        <v>9345.2139999999999</v>
      </c>
      <c r="S109" s="37"/>
      <c r="T109" s="146">
        <f>Q109+R109</f>
        <v>17640.491000000002</v>
      </c>
      <c r="U109" s="61"/>
    </row>
    <row r="110" spans="1:32">
      <c r="A110" s="62"/>
      <c r="B110" s="63"/>
      <c r="C110" s="63"/>
      <c r="D110" s="63"/>
      <c r="E110" s="63"/>
      <c r="F110" s="63"/>
      <c r="G110" s="63"/>
      <c r="H110" s="63"/>
      <c r="I110" s="63"/>
      <c r="J110" s="45"/>
      <c r="K110" s="31" t="s">
        <v>71</v>
      </c>
      <c r="L110" s="33"/>
      <c r="M110" s="14"/>
      <c r="N110" s="36"/>
      <c r="O110" s="36"/>
      <c r="P110" s="36"/>
      <c r="Q110" s="36">
        <v>7427.31</v>
      </c>
      <c r="R110" s="36">
        <v>8182.6540000000005</v>
      </c>
      <c r="S110" s="36"/>
      <c r="T110" s="73">
        <f t="shared" ref="T110:T115" si="7">Q110+R110</f>
        <v>15609.964</v>
      </c>
      <c r="U110" s="64"/>
      <c r="V110" s="51"/>
      <c r="W110" s="51"/>
    </row>
    <row r="111" spans="1:32" ht="70.5">
      <c r="A111" s="62"/>
      <c r="B111" s="63"/>
      <c r="C111" s="63"/>
      <c r="D111" s="63"/>
      <c r="E111" s="63"/>
      <c r="F111" s="63"/>
      <c r="G111" s="63"/>
      <c r="H111" s="63"/>
      <c r="I111" s="63"/>
      <c r="J111" s="45"/>
      <c r="K111" s="31" t="s">
        <v>78</v>
      </c>
      <c r="L111" s="33" t="s">
        <v>79</v>
      </c>
      <c r="M111" s="14"/>
      <c r="N111" s="36"/>
      <c r="O111" s="36"/>
      <c r="P111" s="36"/>
      <c r="Q111" s="36">
        <v>564.22799999999995</v>
      </c>
      <c r="R111" s="36">
        <v>719.84400000000005</v>
      </c>
      <c r="S111" s="36"/>
      <c r="T111" s="73">
        <f t="shared" si="7"/>
        <v>1284.0720000000001</v>
      </c>
      <c r="U111" s="64"/>
      <c r="V111" s="51"/>
      <c r="W111" s="51"/>
    </row>
    <row r="112" spans="1:32" ht="135" customHeight="1">
      <c r="A112" s="62"/>
      <c r="B112" s="63"/>
      <c r="C112" s="63"/>
      <c r="D112" s="63"/>
      <c r="E112" s="63"/>
      <c r="F112" s="63"/>
      <c r="G112" s="63"/>
      <c r="H112" s="63"/>
      <c r="I112" s="63"/>
      <c r="J112" s="45"/>
      <c r="K112" s="31" t="s">
        <v>80</v>
      </c>
      <c r="L112" s="33" t="s">
        <v>81</v>
      </c>
      <c r="M112" s="14"/>
      <c r="N112" s="36"/>
      <c r="O112" s="36"/>
      <c r="P112" s="36"/>
      <c r="Q112" s="36">
        <v>303.73899999999998</v>
      </c>
      <c r="R112" s="36">
        <v>442.71600000000001</v>
      </c>
      <c r="S112" s="36"/>
      <c r="T112" s="73">
        <f t="shared" si="7"/>
        <v>746.45499999999993</v>
      </c>
      <c r="U112" s="64"/>
      <c r="V112" s="51"/>
      <c r="W112" s="51"/>
    </row>
    <row r="113" spans="1:23" s="27" customFormat="1" ht="147.75" customHeight="1">
      <c r="A113" s="56" t="s">
        <v>19</v>
      </c>
      <c r="B113" s="57" t="s">
        <v>64</v>
      </c>
      <c r="C113" s="58"/>
      <c r="D113" s="58"/>
      <c r="E113" s="58"/>
      <c r="F113" s="59"/>
      <c r="G113" s="59"/>
      <c r="H113" s="59"/>
      <c r="I113" s="59" t="s">
        <v>33</v>
      </c>
      <c r="J113" s="60"/>
      <c r="K113" s="56" t="s">
        <v>78</v>
      </c>
      <c r="L113" s="58" t="s">
        <v>25</v>
      </c>
      <c r="M113" s="37"/>
      <c r="N113" s="37"/>
      <c r="O113" s="37"/>
      <c r="P113" s="37"/>
      <c r="Q113" s="65">
        <f>Q114+Q115</f>
        <v>3403.98</v>
      </c>
      <c r="R113" s="65">
        <f>R114+R115</f>
        <v>4459.1019999999999</v>
      </c>
      <c r="S113" s="65"/>
      <c r="T113" s="152">
        <f t="shared" si="7"/>
        <v>7863.0820000000003</v>
      </c>
      <c r="U113" s="61"/>
    </row>
    <row r="114" spans="1:23">
      <c r="A114" s="62"/>
      <c r="B114" s="63"/>
      <c r="C114" s="63"/>
      <c r="D114" s="63"/>
      <c r="E114" s="63"/>
      <c r="F114" s="63"/>
      <c r="G114" s="63"/>
      <c r="H114" s="63"/>
      <c r="I114" s="63"/>
      <c r="J114" s="45"/>
      <c r="K114" s="31" t="s">
        <v>71</v>
      </c>
      <c r="L114" s="33"/>
      <c r="M114" s="14"/>
      <c r="N114" s="36"/>
      <c r="O114" s="36"/>
      <c r="P114" s="36"/>
      <c r="Q114" s="45">
        <v>3369.26</v>
      </c>
      <c r="R114" s="45">
        <v>4434.4120000000003</v>
      </c>
      <c r="S114" s="66"/>
      <c r="T114" s="74">
        <f t="shared" si="7"/>
        <v>7803.6720000000005</v>
      </c>
      <c r="U114" s="64"/>
      <c r="V114" s="51"/>
      <c r="W114" s="51"/>
    </row>
    <row r="115" spans="1:23" ht="142.5" customHeight="1">
      <c r="A115" s="62"/>
      <c r="B115" s="63"/>
      <c r="C115" s="63"/>
      <c r="D115" s="63"/>
      <c r="E115" s="63"/>
      <c r="F115" s="63"/>
      <c r="G115" s="63"/>
      <c r="H115" s="63"/>
      <c r="I115" s="63"/>
      <c r="J115" s="45"/>
      <c r="K115" s="31" t="s">
        <v>78</v>
      </c>
      <c r="L115" s="33" t="s">
        <v>81</v>
      </c>
      <c r="M115" s="14"/>
      <c r="N115" s="36"/>
      <c r="O115" s="36"/>
      <c r="P115" s="36"/>
      <c r="Q115" s="45">
        <v>34.72</v>
      </c>
      <c r="R115" s="45">
        <v>24.69</v>
      </c>
      <c r="S115" s="66"/>
      <c r="T115" s="74">
        <f t="shared" si="7"/>
        <v>59.41</v>
      </c>
      <c r="U115" s="64"/>
      <c r="V115" s="51"/>
      <c r="W115" s="51"/>
    </row>
    <row r="116" spans="1:23" s="27" customFormat="1" ht="155.25" customHeight="1">
      <c r="A116" s="56" t="s">
        <v>22</v>
      </c>
      <c r="B116" s="57" t="s">
        <v>58</v>
      </c>
      <c r="C116" s="58"/>
      <c r="D116" s="58"/>
      <c r="E116" s="58"/>
      <c r="F116" s="59"/>
      <c r="G116" s="59"/>
      <c r="H116" s="59"/>
      <c r="I116" s="59" t="s">
        <v>33</v>
      </c>
      <c r="J116" s="60">
        <v>253</v>
      </c>
      <c r="K116" s="56"/>
      <c r="L116" s="58" t="s">
        <v>25</v>
      </c>
      <c r="M116" s="37"/>
      <c r="N116" s="37"/>
      <c r="O116" s="37"/>
      <c r="P116" s="37"/>
      <c r="Q116" s="37">
        <f>Q117+Q118</f>
        <v>2421.6959999999999</v>
      </c>
      <c r="R116" s="37">
        <f>R117+R118</f>
        <v>2571.8039999999996</v>
      </c>
      <c r="S116" s="37"/>
      <c r="T116" s="146">
        <f>+S116+R116+Q116+P116</f>
        <v>4993.5</v>
      </c>
      <c r="U116" s="61"/>
    </row>
    <row r="117" spans="1:23" ht="71.25" customHeight="1">
      <c r="A117" s="62"/>
      <c r="B117" s="63"/>
      <c r="C117" s="63"/>
      <c r="D117" s="63"/>
      <c r="E117" s="63"/>
      <c r="F117" s="63"/>
      <c r="G117" s="63"/>
      <c r="H117" s="63"/>
      <c r="I117" s="63"/>
      <c r="J117" s="45"/>
      <c r="K117" s="31" t="s">
        <v>71</v>
      </c>
      <c r="L117" s="33"/>
      <c r="M117" s="14"/>
      <c r="N117" s="36"/>
      <c r="O117" s="36"/>
      <c r="P117" s="36"/>
      <c r="Q117" s="36">
        <v>2158.4769999999999</v>
      </c>
      <c r="R117" s="36">
        <v>2441.5459999999998</v>
      </c>
      <c r="S117" s="36"/>
      <c r="T117" s="73">
        <f>+S117+R117+Q117+P117</f>
        <v>4600.0229999999992</v>
      </c>
      <c r="U117" s="64"/>
      <c r="V117" s="51"/>
      <c r="W117" s="51"/>
    </row>
    <row r="118" spans="1:23" ht="117.75" customHeight="1">
      <c r="A118" s="62"/>
      <c r="B118" s="63"/>
      <c r="C118" s="63"/>
      <c r="D118" s="63"/>
      <c r="E118" s="63"/>
      <c r="F118" s="63"/>
      <c r="G118" s="63"/>
      <c r="H118" s="63"/>
      <c r="I118" s="63"/>
      <c r="J118" s="45"/>
      <c r="K118" s="31" t="s">
        <v>78</v>
      </c>
      <c r="L118" s="33" t="s">
        <v>79</v>
      </c>
      <c r="M118" s="14"/>
      <c r="N118" s="36"/>
      <c r="O118" s="36"/>
      <c r="P118" s="36"/>
      <c r="Q118" s="36">
        <v>263.21899999999999</v>
      </c>
      <c r="R118" s="36">
        <v>130.25800000000001</v>
      </c>
      <c r="S118" s="36"/>
      <c r="T118" s="73">
        <f>+S118+R118+Q118+P118</f>
        <v>393.47699999999998</v>
      </c>
      <c r="U118" s="64"/>
      <c r="V118" s="51"/>
      <c r="W118" s="51"/>
    </row>
    <row r="119" spans="1:23" s="27" customFormat="1" ht="207">
      <c r="A119" s="56" t="s">
        <v>34</v>
      </c>
      <c r="B119" s="58" t="s">
        <v>65</v>
      </c>
      <c r="C119" s="58"/>
      <c r="D119" s="58"/>
      <c r="E119" s="58"/>
      <c r="F119" s="59"/>
      <c r="G119" s="59"/>
      <c r="H119" s="59"/>
      <c r="I119" s="59" t="s">
        <v>33</v>
      </c>
      <c r="J119" s="60"/>
      <c r="K119" s="56"/>
      <c r="L119" s="58" t="s">
        <v>25</v>
      </c>
      <c r="M119" s="37"/>
      <c r="N119" s="37"/>
      <c r="O119" s="37"/>
      <c r="P119" s="37">
        <f>P120+P121</f>
        <v>332.20400000000001</v>
      </c>
      <c r="Q119" s="65">
        <f>+Q120+Q121</f>
        <v>1179.105</v>
      </c>
      <c r="R119" s="65">
        <f>+R120+R121</f>
        <v>1378.3680000000002</v>
      </c>
      <c r="S119" s="65"/>
      <c r="T119" s="152">
        <f>+T120+T121</f>
        <v>2889.6770000000001</v>
      </c>
      <c r="U119" s="61"/>
    </row>
    <row r="120" spans="1:23">
      <c r="A120" s="62"/>
      <c r="B120" s="63"/>
      <c r="C120" s="63"/>
      <c r="D120" s="63"/>
      <c r="E120" s="63"/>
      <c r="F120" s="63"/>
      <c r="G120" s="63"/>
      <c r="H120" s="63"/>
      <c r="I120" s="63"/>
      <c r="J120" s="45"/>
      <c r="K120" s="31" t="s">
        <v>71</v>
      </c>
      <c r="L120" s="33"/>
      <c r="M120" s="14"/>
      <c r="N120" s="36"/>
      <c r="O120" s="36"/>
      <c r="P120" s="36">
        <v>332.20400000000001</v>
      </c>
      <c r="Q120" s="68">
        <v>1102.905</v>
      </c>
      <c r="R120" s="36">
        <v>1273.43</v>
      </c>
      <c r="S120" s="36"/>
      <c r="T120" s="160">
        <f>R120+Q120+P120</f>
        <v>2708.5390000000002</v>
      </c>
      <c r="U120" s="64"/>
      <c r="V120" s="51"/>
      <c r="W120" s="51"/>
    </row>
    <row r="121" spans="1:23" ht="176.25">
      <c r="A121" s="62"/>
      <c r="B121" s="63"/>
      <c r="C121" s="63"/>
      <c r="D121" s="63"/>
      <c r="E121" s="63"/>
      <c r="F121" s="63"/>
      <c r="G121" s="63"/>
      <c r="H121" s="63"/>
      <c r="I121" s="63"/>
      <c r="J121" s="45"/>
      <c r="K121" s="31" t="s">
        <v>80</v>
      </c>
      <c r="L121" s="33" t="s">
        <v>81</v>
      </c>
      <c r="M121" s="14"/>
      <c r="N121" s="36"/>
      <c r="O121" s="36"/>
      <c r="P121" s="36"/>
      <c r="Q121" s="36">
        <v>76.2</v>
      </c>
      <c r="R121" s="36">
        <v>104.938</v>
      </c>
      <c r="S121" s="36"/>
      <c r="T121" s="74">
        <f>+R121+Q121</f>
        <v>181.13800000000001</v>
      </c>
      <c r="U121" s="64"/>
      <c r="V121" s="51"/>
      <c r="W121" s="51"/>
    </row>
    <row r="122" spans="1:23" s="27" customFormat="1" ht="109.5" customHeight="1">
      <c r="A122" s="184" t="s">
        <v>35</v>
      </c>
      <c r="B122" s="183" t="s">
        <v>59</v>
      </c>
      <c r="C122" s="183"/>
      <c r="D122" s="183"/>
      <c r="E122" s="183"/>
      <c r="F122" s="182"/>
      <c r="G122" s="182"/>
      <c r="H122" s="182"/>
      <c r="I122" s="59" t="s">
        <v>33</v>
      </c>
      <c r="J122" s="60"/>
      <c r="K122" s="56"/>
      <c r="L122" s="58" t="s">
        <v>25</v>
      </c>
      <c r="M122" s="37"/>
      <c r="N122" s="37"/>
      <c r="O122" s="37"/>
      <c r="P122" s="37">
        <f>P123+P124</f>
        <v>1625.902</v>
      </c>
      <c r="Q122" s="37">
        <f>Q123+Q124</f>
        <v>1780.6849999999999</v>
      </c>
      <c r="R122" s="37">
        <f>R123+R124</f>
        <v>1673.1880000000001</v>
      </c>
      <c r="S122" s="37"/>
      <c r="T122" s="146">
        <f>+S122+R122+Q122+P122+O122</f>
        <v>5079.7749999999996</v>
      </c>
      <c r="U122" s="61"/>
    </row>
    <row r="123" spans="1:23">
      <c r="A123" s="62"/>
      <c r="B123" s="63"/>
      <c r="C123" s="63"/>
      <c r="D123" s="63"/>
      <c r="E123" s="63"/>
      <c r="F123" s="63"/>
      <c r="G123" s="63"/>
      <c r="H123" s="63"/>
      <c r="I123" s="63"/>
      <c r="J123" s="45"/>
      <c r="K123" s="31" t="s">
        <v>71</v>
      </c>
      <c r="L123" s="33"/>
      <c r="M123" s="14"/>
      <c r="N123" s="36"/>
      <c r="O123" s="36"/>
      <c r="P123" s="36">
        <v>1576.152</v>
      </c>
      <c r="Q123" s="36">
        <v>1721.759</v>
      </c>
      <c r="R123" s="36">
        <v>1575.9960000000001</v>
      </c>
      <c r="S123" s="36"/>
      <c r="T123" s="73">
        <f>+S123+R123+Q123+P123+O123</f>
        <v>4873.9070000000002</v>
      </c>
      <c r="U123" s="64"/>
      <c r="V123" s="51"/>
      <c r="W123" s="51"/>
    </row>
    <row r="124" spans="1:23" ht="70.5">
      <c r="A124" s="62"/>
      <c r="B124" s="63"/>
      <c r="C124" s="63"/>
      <c r="D124" s="63"/>
      <c r="E124" s="63"/>
      <c r="F124" s="63"/>
      <c r="G124" s="63"/>
      <c r="H124" s="63"/>
      <c r="I124" s="63"/>
      <c r="J124" s="45"/>
      <c r="K124" s="31" t="s">
        <v>78</v>
      </c>
      <c r="L124" s="33" t="s">
        <v>79</v>
      </c>
      <c r="M124" s="14"/>
      <c r="N124" s="36"/>
      <c r="O124" s="36"/>
      <c r="P124" s="36">
        <v>49.75</v>
      </c>
      <c r="Q124" s="36">
        <v>58.926000000000002</v>
      </c>
      <c r="R124" s="36">
        <v>97.191999999999993</v>
      </c>
      <c r="S124" s="36"/>
      <c r="T124" s="73">
        <f>+S124+R124+Q124+P124+O124</f>
        <v>205.86799999999999</v>
      </c>
      <c r="U124" s="64"/>
      <c r="V124" s="51"/>
      <c r="W124" s="51"/>
    </row>
    <row r="125" spans="1:23" s="27" customFormat="1" ht="172.5">
      <c r="A125" s="56" t="s">
        <v>36</v>
      </c>
      <c r="B125" s="58" t="s">
        <v>60</v>
      </c>
      <c r="C125" s="58"/>
      <c r="D125" s="58"/>
      <c r="E125" s="58"/>
      <c r="F125" s="59"/>
      <c r="G125" s="59"/>
      <c r="H125" s="59"/>
      <c r="I125" s="59" t="s">
        <v>33</v>
      </c>
      <c r="J125" s="59">
        <v>253</v>
      </c>
      <c r="K125" s="56"/>
      <c r="L125" s="58" t="s">
        <v>25</v>
      </c>
      <c r="M125" s="37"/>
      <c r="N125" s="37"/>
      <c r="O125" s="37"/>
      <c r="P125" s="37">
        <f>P126+P127</f>
        <v>1234.924</v>
      </c>
      <c r="Q125" s="37">
        <f>Q126+Q127</f>
        <v>1286.905</v>
      </c>
      <c r="R125" s="37">
        <f>R126+R127</f>
        <v>1274.999</v>
      </c>
      <c r="S125" s="37"/>
      <c r="T125" s="146">
        <f t="shared" ref="T125:T136" si="8">+S125+R125+Q125+P125</f>
        <v>3796.828</v>
      </c>
      <c r="U125" s="61"/>
    </row>
    <row r="126" spans="1:23">
      <c r="A126" s="62"/>
      <c r="B126" s="63"/>
      <c r="C126" s="63"/>
      <c r="D126" s="63"/>
      <c r="E126" s="63"/>
      <c r="F126" s="63"/>
      <c r="G126" s="63"/>
      <c r="H126" s="63"/>
      <c r="I126" s="63"/>
      <c r="J126" s="45"/>
      <c r="K126" s="31" t="s">
        <v>71</v>
      </c>
      <c r="L126" s="33"/>
      <c r="M126" s="14"/>
      <c r="N126" s="36"/>
      <c r="O126" s="36"/>
      <c r="P126" s="36">
        <v>1190.672</v>
      </c>
      <c r="Q126" s="36">
        <v>1245.9010000000001</v>
      </c>
      <c r="R126" s="36">
        <v>1203.913</v>
      </c>
      <c r="S126" s="36"/>
      <c r="T126" s="73">
        <f>+S126+R126+Q126+P126</f>
        <v>3640.4860000000003</v>
      </c>
      <c r="U126" s="64"/>
      <c r="V126" s="51"/>
      <c r="W126" s="51"/>
    </row>
    <row r="127" spans="1:23" ht="70.5">
      <c r="A127" s="62"/>
      <c r="B127" s="63"/>
      <c r="C127" s="63"/>
      <c r="D127" s="63"/>
      <c r="E127" s="63"/>
      <c r="F127" s="63"/>
      <c r="G127" s="63"/>
      <c r="H127" s="63"/>
      <c r="I127" s="63"/>
      <c r="J127" s="45"/>
      <c r="K127" s="31" t="s">
        <v>78</v>
      </c>
      <c r="L127" s="33" t="s">
        <v>79</v>
      </c>
      <c r="M127" s="14"/>
      <c r="N127" s="36"/>
      <c r="O127" s="36"/>
      <c r="P127" s="36">
        <v>44.252000000000002</v>
      </c>
      <c r="Q127" s="36">
        <v>41.003999999999998</v>
      </c>
      <c r="R127" s="36">
        <v>71.085999999999999</v>
      </c>
      <c r="S127" s="36"/>
      <c r="T127" s="73">
        <f>+S127+R127+Q127+P127</f>
        <v>156.34200000000001</v>
      </c>
      <c r="U127" s="64"/>
      <c r="V127" s="51"/>
      <c r="W127" s="51"/>
    </row>
    <row r="128" spans="1:23" s="27" customFormat="1" ht="172.5">
      <c r="A128" s="56" t="s">
        <v>37</v>
      </c>
      <c r="B128" s="58" t="s">
        <v>61</v>
      </c>
      <c r="C128" s="58"/>
      <c r="D128" s="58"/>
      <c r="E128" s="58"/>
      <c r="F128" s="59"/>
      <c r="G128" s="59"/>
      <c r="H128" s="59"/>
      <c r="I128" s="69"/>
      <c r="J128" s="59">
        <v>253</v>
      </c>
      <c r="K128" s="69"/>
      <c r="L128" s="58" t="s">
        <v>25</v>
      </c>
      <c r="M128" s="37"/>
      <c r="N128" s="37"/>
      <c r="O128" s="37"/>
      <c r="P128" s="37">
        <f>P129+P130</f>
        <v>1659.454</v>
      </c>
      <c r="Q128" s="37">
        <f>Q129+Q130</f>
        <v>1240.625</v>
      </c>
      <c r="R128" s="37">
        <f>R129+R130</f>
        <v>1172.49</v>
      </c>
      <c r="S128" s="37"/>
      <c r="T128" s="146">
        <f>P128+Q128+R128</f>
        <v>4072.5689999999995</v>
      </c>
      <c r="U128" s="61"/>
    </row>
    <row r="129" spans="1:99" ht="48.75" customHeight="1">
      <c r="A129" s="70"/>
      <c r="B129" s="33"/>
      <c r="C129" s="33"/>
      <c r="D129" s="33"/>
      <c r="E129" s="33"/>
      <c r="F129" s="63"/>
      <c r="G129" s="63"/>
      <c r="H129" s="63"/>
      <c r="I129" s="45"/>
      <c r="J129" s="66"/>
      <c r="K129" s="31" t="s">
        <v>71</v>
      </c>
      <c r="L129" s="33"/>
      <c r="M129" s="36"/>
      <c r="N129" s="36"/>
      <c r="O129" s="36"/>
      <c r="P129" s="36">
        <v>1582.2</v>
      </c>
      <c r="Q129" s="36">
        <v>1220.3789999999999</v>
      </c>
      <c r="R129" s="36">
        <v>1083.4090000000001</v>
      </c>
      <c r="S129" s="36"/>
      <c r="T129" s="73">
        <f>P129+Q129+R129</f>
        <v>3885.9879999999998</v>
      </c>
      <c r="U129" s="64"/>
    </row>
    <row r="130" spans="1:99" ht="127.5" customHeight="1">
      <c r="A130" s="70"/>
      <c r="B130" s="33"/>
      <c r="C130" s="33"/>
      <c r="D130" s="33"/>
      <c r="E130" s="33"/>
      <c r="F130" s="63"/>
      <c r="G130" s="63"/>
      <c r="H130" s="63"/>
      <c r="I130" s="45"/>
      <c r="J130" s="66"/>
      <c r="K130" s="31" t="s">
        <v>78</v>
      </c>
      <c r="L130" s="33" t="s">
        <v>79</v>
      </c>
      <c r="M130" s="36"/>
      <c r="N130" s="36"/>
      <c r="O130" s="36"/>
      <c r="P130" s="36">
        <v>77.254000000000005</v>
      </c>
      <c r="Q130" s="36">
        <v>20.245999999999999</v>
      </c>
      <c r="R130" s="36">
        <v>89.081000000000003</v>
      </c>
      <c r="S130" s="36"/>
      <c r="T130" s="73">
        <f>P130+Q130+R130</f>
        <v>186.58100000000002</v>
      </c>
      <c r="U130" s="64"/>
    </row>
    <row r="131" spans="1:99" s="27" customFormat="1" ht="211.5" customHeight="1">
      <c r="A131" s="56" t="s">
        <v>38</v>
      </c>
      <c r="B131" s="58" t="s">
        <v>62</v>
      </c>
      <c r="C131" s="58"/>
      <c r="D131" s="58"/>
      <c r="E131" s="58"/>
      <c r="F131" s="59"/>
      <c r="G131" s="59"/>
      <c r="H131" s="59"/>
      <c r="I131" s="59" t="s">
        <v>33</v>
      </c>
      <c r="J131" s="59">
        <v>253</v>
      </c>
      <c r="K131" s="56"/>
      <c r="L131" s="58" t="s">
        <v>25</v>
      </c>
      <c r="M131" s="37"/>
      <c r="N131" s="37"/>
      <c r="O131" s="37"/>
      <c r="P131" s="37"/>
      <c r="Q131" s="37">
        <f>Q132+Q133</f>
        <v>2137.174</v>
      </c>
      <c r="R131" s="37">
        <f>R132+R133</f>
        <v>1908.046</v>
      </c>
      <c r="S131" s="37"/>
      <c r="T131" s="146">
        <f t="shared" si="8"/>
        <v>4045.2200000000003</v>
      </c>
      <c r="U131" s="61"/>
    </row>
    <row r="132" spans="1:99">
      <c r="A132" s="62"/>
      <c r="B132" s="63"/>
      <c r="C132" s="63"/>
      <c r="D132" s="63"/>
      <c r="E132" s="63"/>
      <c r="F132" s="63"/>
      <c r="G132" s="63"/>
      <c r="H132" s="63"/>
      <c r="I132" s="63"/>
      <c r="J132" s="45"/>
      <c r="K132" s="31" t="s">
        <v>71</v>
      </c>
      <c r="L132" s="33"/>
      <c r="M132" s="14"/>
      <c r="N132" s="36"/>
      <c r="O132" s="36"/>
      <c r="P132" s="36"/>
      <c r="Q132" s="36">
        <v>1724.078</v>
      </c>
      <c r="R132" s="36">
        <v>1845.2750000000001</v>
      </c>
      <c r="S132" s="36"/>
      <c r="T132" s="73">
        <f t="shared" si="8"/>
        <v>3569.3530000000001</v>
      </c>
      <c r="U132" s="64"/>
      <c r="V132" s="51"/>
      <c r="W132" s="51"/>
    </row>
    <row r="133" spans="1:99" ht="70.5">
      <c r="A133" s="62"/>
      <c r="B133" s="63"/>
      <c r="C133" s="63"/>
      <c r="D133" s="63"/>
      <c r="E133" s="63"/>
      <c r="F133" s="63"/>
      <c r="G133" s="63"/>
      <c r="H133" s="63"/>
      <c r="I133" s="63"/>
      <c r="J133" s="45"/>
      <c r="K133" s="31" t="s">
        <v>78</v>
      </c>
      <c r="L133" s="33" t="s">
        <v>79</v>
      </c>
      <c r="M133" s="14"/>
      <c r="N133" s="36"/>
      <c r="O133" s="36"/>
      <c r="P133" s="36"/>
      <c r="Q133" s="36">
        <v>413.096</v>
      </c>
      <c r="R133" s="36">
        <v>62.771000000000001</v>
      </c>
      <c r="S133" s="36"/>
      <c r="T133" s="73">
        <f t="shared" si="8"/>
        <v>475.86700000000002</v>
      </c>
      <c r="U133" s="64"/>
      <c r="V133" s="51"/>
      <c r="W133" s="51"/>
    </row>
    <row r="134" spans="1:99" ht="207">
      <c r="A134" s="71" t="s">
        <v>117</v>
      </c>
      <c r="B134" s="57" t="s">
        <v>134</v>
      </c>
      <c r="C134" s="63"/>
      <c r="D134" s="63"/>
      <c r="E134" s="63"/>
      <c r="F134" s="63"/>
      <c r="G134" s="63"/>
      <c r="H134" s="63"/>
      <c r="I134" s="63"/>
      <c r="J134" s="60">
        <v>253</v>
      </c>
      <c r="K134" s="56"/>
      <c r="L134" s="58" t="s">
        <v>25</v>
      </c>
      <c r="M134" s="14"/>
      <c r="N134" s="36"/>
      <c r="O134" s="36"/>
      <c r="P134" s="37">
        <f>+P135+P136</f>
        <v>5231.8829999999998</v>
      </c>
      <c r="Q134" s="37">
        <f>+Q135+Q136</f>
        <v>8749.6749999999993</v>
      </c>
      <c r="R134" s="37">
        <f>+R135+R136</f>
        <v>7433.6030000000001</v>
      </c>
      <c r="S134" s="37"/>
      <c r="T134" s="146">
        <f>+T135+T136</f>
        <v>21415.161</v>
      </c>
      <c r="U134" s="64"/>
      <c r="V134" s="51"/>
      <c r="W134" s="51"/>
    </row>
    <row r="135" spans="1:99">
      <c r="A135" s="62"/>
      <c r="B135" s="57"/>
      <c r="C135" s="63"/>
      <c r="D135" s="63"/>
      <c r="E135" s="63"/>
      <c r="F135" s="63"/>
      <c r="G135" s="63"/>
      <c r="H135" s="63"/>
      <c r="I135" s="63"/>
      <c r="J135" s="45"/>
      <c r="K135" s="31" t="s">
        <v>71</v>
      </c>
      <c r="L135" s="33"/>
      <c r="M135" s="14"/>
      <c r="N135" s="36"/>
      <c r="O135" s="36"/>
      <c r="P135" s="36">
        <v>4360.0940000000001</v>
      </c>
      <c r="Q135" s="36">
        <v>6506.5060000000003</v>
      </c>
      <c r="R135" s="36">
        <v>6555.067</v>
      </c>
      <c r="S135" s="36"/>
      <c r="T135" s="73">
        <f t="shared" si="8"/>
        <v>17421.667000000001</v>
      </c>
      <c r="U135" s="64"/>
      <c r="V135" s="51"/>
      <c r="W135" s="51"/>
    </row>
    <row r="136" spans="1:99" ht="70.5">
      <c r="A136" s="62"/>
      <c r="B136" s="57"/>
      <c r="C136" s="63"/>
      <c r="D136" s="63"/>
      <c r="E136" s="63"/>
      <c r="F136" s="63"/>
      <c r="G136" s="63"/>
      <c r="H136" s="63"/>
      <c r="I136" s="63"/>
      <c r="J136" s="45"/>
      <c r="K136" s="31" t="s">
        <v>78</v>
      </c>
      <c r="L136" s="33" t="s">
        <v>79</v>
      </c>
      <c r="M136" s="14"/>
      <c r="N136" s="36"/>
      <c r="O136" s="36"/>
      <c r="P136" s="36">
        <v>871.78899999999999</v>
      </c>
      <c r="Q136" s="36">
        <v>2243.1689999999999</v>
      </c>
      <c r="R136" s="36">
        <v>878.53599999999994</v>
      </c>
      <c r="S136" s="36"/>
      <c r="T136" s="73">
        <f t="shared" si="8"/>
        <v>3993.4939999999997</v>
      </c>
      <c r="U136" s="64"/>
      <c r="V136" s="51"/>
      <c r="W136" s="51"/>
    </row>
    <row r="137" spans="1:99" s="72" customFormat="1" ht="48" customHeight="1">
      <c r="A137" s="198" t="s">
        <v>208</v>
      </c>
      <c r="B137" s="198"/>
      <c r="C137" s="198"/>
      <c r="D137" s="198"/>
      <c r="E137" s="198"/>
      <c r="F137" s="198"/>
      <c r="G137" s="198"/>
      <c r="H137" s="198"/>
      <c r="I137" s="198"/>
      <c r="J137" s="198"/>
      <c r="K137" s="198"/>
      <c r="L137" s="198"/>
      <c r="M137" s="198"/>
      <c r="N137" s="198"/>
      <c r="O137" s="198"/>
      <c r="P137" s="198"/>
      <c r="Q137" s="198"/>
      <c r="R137" s="198"/>
      <c r="S137" s="198"/>
      <c r="T137" s="198"/>
      <c r="U137" s="198"/>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row>
    <row r="138" spans="1:99" s="27" customFormat="1" ht="205.5" customHeight="1">
      <c r="A138" s="56" t="s">
        <v>35</v>
      </c>
      <c r="B138" s="58"/>
      <c r="C138" s="58"/>
      <c r="D138" s="58"/>
      <c r="E138" s="58" t="s">
        <v>176</v>
      </c>
      <c r="F138" s="175" t="s">
        <v>217</v>
      </c>
      <c r="G138" s="175" t="s">
        <v>120</v>
      </c>
      <c r="H138" s="175" t="s">
        <v>218</v>
      </c>
      <c r="I138" s="58"/>
      <c r="J138" s="58"/>
      <c r="K138" s="176"/>
      <c r="L138" s="57" t="s">
        <v>11</v>
      </c>
      <c r="M138" s="177"/>
      <c r="N138" s="37"/>
      <c r="O138" s="37"/>
      <c r="P138" s="37">
        <f>+P139</f>
        <v>582.96</v>
      </c>
      <c r="Q138" s="37">
        <f>+Q139</f>
        <v>4663.9290000000001</v>
      </c>
      <c r="R138" s="37">
        <f>+R139</f>
        <v>2880.0079999999998</v>
      </c>
      <c r="S138" s="37"/>
      <c r="T138" s="37">
        <f>+T139</f>
        <v>8126.8969999999999</v>
      </c>
      <c r="U138" s="58"/>
      <c r="V138" s="26"/>
      <c r="W138" s="26"/>
      <c r="X138" s="26"/>
      <c r="Y138" s="26"/>
      <c r="Z138" s="178"/>
      <c r="AA138" s="178"/>
      <c r="AB138" s="178"/>
      <c r="AC138" s="178"/>
      <c r="AD138" s="178"/>
      <c r="AE138" s="178"/>
    </row>
    <row r="139" spans="1:99" ht="178.5" customHeight="1">
      <c r="A139" s="70"/>
      <c r="B139" s="33" t="s">
        <v>206</v>
      </c>
      <c r="C139" s="33"/>
      <c r="D139" s="33"/>
      <c r="E139" s="33"/>
      <c r="F139" s="33"/>
      <c r="G139" s="33"/>
      <c r="H139" s="33"/>
      <c r="I139" s="33" t="s">
        <v>20</v>
      </c>
      <c r="J139" s="33">
        <v>303</v>
      </c>
      <c r="K139" s="70" t="s">
        <v>175</v>
      </c>
      <c r="L139" s="33" t="s">
        <v>174</v>
      </c>
      <c r="M139" s="36"/>
      <c r="N139" s="36"/>
      <c r="O139" s="36"/>
      <c r="P139" s="36">
        <v>582.96</v>
      </c>
      <c r="Q139" s="67">
        <v>4663.9290000000001</v>
      </c>
      <c r="R139" s="67">
        <v>2880.0079999999998</v>
      </c>
      <c r="S139" s="67"/>
      <c r="T139" s="36">
        <f>SUM(P139:R139)</f>
        <v>8126.8969999999999</v>
      </c>
      <c r="U139" s="36"/>
      <c r="V139" s="51"/>
      <c r="W139" s="51"/>
      <c r="X139" s="51"/>
      <c r="Y139" s="51"/>
      <c r="Z139" s="52"/>
      <c r="AA139" s="52"/>
      <c r="AB139" s="52"/>
      <c r="AC139" s="52"/>
      <c r="AD139" s="52"/>
      <c r="AE139" s="52"/>
    </row>
    <row r="140" spans="1:99" s="27" customFormat="1" ht="60" customHeight="1">
      <c r="A140" s="179">
        <v>5</v>
      </c>
      <c r="B140" s="179">
        <v>23</v>
      </c>
      <c r="C140" s="179"/>
      <c r="D140" s="179"/>
      <c r="E140" s="179"/>
      <c r="F140" s="179"/>
      <c r="G140" s="179"/>
      <c r="H140" s="179"/>
      <c r="I140" s="37"/>
      <c r="J140" s="37"/>
      <c r="K140" s="37"/>
      <c r="L140" s="37"/>
      <c r="M140" s="37"/>
      <c r="N140" s="37"/>
      <c r="O140" s="37"/>
      <c r="P140" s="37">
        <f>+P138+P108+P29+P10</f>
        <v>20353.884599999998</v>
      </c>
      <c r="Q140" s="37">
        <f>+Q138+Q108+Q29+Q10</f>
        <v>50593.925199999998</v>
      </c>
      <c r="R140" s="37">
        <f>+R138+R108+R29+R10</f>
        <v>49655.245999999999</v>
      </c>
      <c r="S140" s="37"/>
      <c r="T140" s="37">
        <f>+T138+T108+T29+T10</f>
        <v>120603.05580000002</v>
      </c>
      <c r="U140" s="37"/>
      <c r="V140" s="26"/>
      <c r="W140" s="180"/>
      <c r="X140" s="26"/>
      <c r="Y140" s="26"/>
      <c r="Z140" s="26"/>
      <c r="AA140" s="178"/>
      <c r="AB140" s="178"/>
      <c r="AC140" s="178"/>
      <c r="AD140" s="178"/>
      <c r="AE140" s="178"/>
      <c r="AF140" s="178"/>
    </row>
    <row r="141" spans="1:99" s="84" customFormat="1" ht="75" customHeight="1">
      <c r="A141" s="206" t="s">
        <v>89</v>
      </c>
      <c r="B141" s="206"/>
      <c r="C141" s="206"/>
      <c r="D141" s="206"/>
      <c r="E141" s="206"/>
      <c r="F141" s="206"/>
      <c r="G141" s="206"/>
      <c r="H141" s="206"/>
      <c r="I141" s="206"/>
      <c r="J141" s="206"/>
      <c r="K141" s="206"/>
      <c r="L141" s="206"/>
      <c r="M141" s="206"/>
      <c r="N141" s="206"/>
      <c r="O141" s="206"/>
      <c r="P141" s="206"/>
      <c r="Q141" s="206"/>
      <c r="R141" s="206"/>
      <c r="S141" s="206"/>
      <c r="T141" s="206"/>
      <c r="U141" s="206"/>
      <c r="V141" s="83"/>
      <c r="W141" s="83"/>
      <c r="X141" s="83"/>
      <c r="Y141" s="83"/>
      <c r="Z141" s="83"/>
      <c r="AA141" s="83"/>
      <c r="AB141" s="83"/>
      <c r="AC141" s="83"/>
      <c r="AD141" s="83"/>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3"/>
      <c r="BD141" s="83"/>
      <c r="BE141" s="83"/>
      <c r="BF141" s="83"/>
      <c r="BG141" s="83"/>
      <c r="BH141" s="83"/>
      <c r="BI141" s="83"/>
      <c r="BJ141" s="83"/>
      <c r="BK141" s="83"/>
      <c r="BL141" s="83"/>
      <c r="BM141" s="83"/>
      <c r="BN141" s="83"/>
      <c r="BO141" s="83"/>
      <c r="BP141" s="83"/>
      <c r="BQ141" s="83"/>
      <c r="BR141" s="83"/>
      <c r="BS141" s="83"/>
      <c r="BT141" s="83"/>
      <c r="BU141" s="83"/>
      <c r="BV141" s="83"/>
      <c r="BW141" s="83"/>
      <c r="BX141" s="83"/>
      <c r="BY141" s="83"/>
      <c r="BZ141" s="83"/>
      <c r="CA141" s="83"/>
      <c r="CB141" s="83"/>
      <c r="CC141" s="83"/>
      <c r="CD141" s="83"/>
      <c r="CE141" s="83"/>
      <c r="CF141" s="83"/>
      <c r="CG141" s="83"/>
      <c r="CH141" s="83"/>
      <c r="CI141" s="83"/>
      <c r="CJ141" s="83"/>
      <c r="CK141" s="83"/>
      <c r="CL141" s="83"/>
      <c r="CM141" s="83"/>
      <c r="CN141" s="83"/>
      <c r="CO141" s="83"/>
      <c r="CP141" s="83"/>
      <c r="CQ141" s="83"/>
      <c r="CR141" s="83"/>
      <c r="CS141" s="83"/>
      <c r="CT141" s="83"/>
      <c r="CU141" s="83"/>
    </row>
    <row r="142" spans="1:99" ht="48" customHeight="1">
      <c r="A142" s="198" t="s">
        <v>21</v>
      </c>
      <c r="B142" s="198"/>
      <c r="C142" s="198"/>
      <c r="D142" s="198"/>
      <c r="E142" s="198"/>
      <c r="F142" s="198"/>
      <c r="G142" s="198"/>
      <c r="H142" s="198"/>
      <c r="I142" s="198"/>
      <c r="J142" s="198"/>
      <c r="K142" s="198"/>
      <c r="L142" s="198"/>
      <c r="M142" s="198"/>
      <c r="N142" s="198"/>
      <c r="O142" s="198"/>
      <c r="P142" s="198"/>
      <c r="Q142" s="198"/>
      <c r="R142" s="198"/>
      <c r="S142" s="198"/>
      <c r="T142" s="198"/>
      <c r="U142" s="198"/>
      <c r="V142" s="50"/>
      <c r="W142" s="51"/>
      <c r="X142" s="51"/>
      <c r="Y142" s="51"/>
      <c r="Z142" s="51"/>
      <c r="AA142" s="52"/>
      <c r="AB142" s="52"/>
      <c r="AC142" s="52"/>
      <c r="AD142" s="52"/>
      <c r="AE142" s="52"/>
      <c r="AF142" s="52"/>
    </row>
    <row r="143" spans="1:99" s="20" customFormat="1" ht="172.5">
      <c r="A143" s="2" t="s">
        <v>36</v>
      </c>
      <c r="B143" s="3" t="s">
        <v>171</v>
      </c>
      <c r="C143" s="3" t="s">
        <v>16</v>
      </c>
      <c r="D143" s="3" t="s">
        <v>17</v>
      </c>
      <c r="E143" s="3" t="s">
        <v>40</v>
      </c>
      <c r="F143" s="3" t="s">
        <v>88</v>
      </c>
      <c r="G143" s="3" t="s">
        <v>130</v>
      </c>
      <c r="H143" s="3" t="s">
        <v>131</v>
      </c>
      <c r="I143" s="4" t="s">
        <v>20</v>
      </c>
      <c r="J143" s="7"/>
      <c r="K143" s="8"/>
      <c r="L143" s="9"/>
      <c r="M143" s="9"/>
      <c r="N143" s="9"/>
      <c r="O143" s="9"/>
      <c r="P143" s="9"/>
      <c r="Q143" s="9"/>
      <c r="R143" s="9"/>
      <c r="S143" s="9"/>
      <c r="T143" s="10"/>
      <c r="U143" s="3"/>
      <c r="V143" s="18"/>
      <c r="W143" s="18"/>
    </row>
    <row r="144" spans="1:99" s="20" customFormat="1" ht="172.5">
      <c r="A144" s="2" t="s">
        <v>37</v>
      </c>
      <c r="B144" s="3" t="s">
        <v>66</v>
      </c>
      <c r="C144" s="3" t="s">
        <v>16</v>
      </c>
      <c r="D144" s="3" t="s">
        <v>17</v>
      </c>
      <c r="E144" s="3" t="s">
        <v>40</v>
      </c>
      <c r="F144" s="3" t="s">
        <v>88</v>
      </c>
      <c r="G144" s="3" t="s">
        <v>130</v>
      </c>
      <c r="H144" s="3" t="s">
        <v>131</v>
      </c>
      <c r="I144" s="4" t="s">
        <v>20</v>
      </c>
      <c r="J144" s="7"/>
      <c r="K144" s="8"/>
      <c r="L144" s="9"/>
      <c r="M144" s="9"/>
      <c r="N144" s="9"/>
      <c r="O144" s="9"/>
      <c r="P144" s="9"/>
      <c r="Q144" s="9"/>
      <c r="R144" s="9"/>
      <c r="S144" s="9"/>
      <c r="T144" s="10"/>
      <c r="U144" s="3"/>
      <c r="V144" s="18"/>
      <c r="W144" s="18"/>
    </row>
    <row r="145" spans="1:99" s="20" customFormat="1" ht="241.5">
      <c r="A145" s="181" t="s">
        <v>38</v>
      </c>
      <c r="B145" s="182" t="s">
        <v>135</v>
      </c>
      <c r="C145" s="183" t="s">
        <v>39</v>
      </c>
      <c r="D145" s="182" t="s">
        <v>17</v>
      </c>
      <c r="E145" s="182" t="s">
        <v>136</v>
      </c>
      <c r="F145" s="182" t="s">
        <v>224</v>
      </c>
      <c r="G145" s="182" t="s">
        <v>225</v>
      </c>
      <c r="H145" s="182" t="s">
        <v>226</v>
      </c>
      <c r="I145" s="6"/>
      <c r="J145" s="6">
        <v>121</v>
      </c>
      <c r="K145" s="6"/>
      <c r="L145" s="6" t="s">
        <v>137</v>
      </c>
      <c r="M145" s="11">
        <f>+M146+M150+M151</f>
        <v>502.21600000000001</v>
      </c>
      <c r="N145" s="11">
        <f t="shared" ref="N145:T145" si="9">+N146+N150+N151</f>
        <v>575.10400000000004</v>
      </c>
      <c r="O145" s="11">
        <f t="shared" si="9"/>
        <v>629.86</v>
      </c>
      <c r="P145" s="11">
        <f t="shared" si="9"/>
        <v>811.4799999999999</v>
      </c>
      <c r="Q145" s="11">
        <f t="shared" si="9"/>
        <v>2963.096</v>
      </c>
      <c r="R145" s="11">
        <f t="shared" si="9"/>
        <v>1676.7449999999999</v>
      </c>
      <c r="S145" s="11"/>
      <c r="T145" s="11">
        <f t="shared" si="9"/>
        <v>7158.5009999999993</v>
      </c>
      <c r="U145" s="3" t="s">
        <v>18</v>
      </c>
      <c r="V145" s="18"/>
      <c r="W145" s="18"/>
    </row>
    <row r="146" spans="1:99" s="16" customFormat="1" ht="70.5">
      <c r="A146" s="62"/>
      <c r="B146" s="57"/>
      <c r="C146" s="63"/>
      <c r="D146" s="63"/>
      <c r="E146" s="63"/>
      <c r="F146" s="63"/>
      <c r="G146" s="63"/>
      <c r="H146" s="63"/>
      <c r="I146" s="63"/>
      <c r="J146" s="45"/>
      <c r="K146" s="31" t="s">
        <v>139</v>
      </c>
      <c r="L146" s="33" t="s">
        <v>138</v>
      </c>
      <c r="M146" s="14">
        <f t="shared" ref="M146:R146" si="10">+M147+M148+M149</f>
        <v>465.23700000000002</v>
      </c>
      <c r="N146" s="14">
        <f t="shared" si="10"/>
        <v>558.99800000000005</v>
      </c>
      <c r="O146" s="14">
        <f t="shared" si="10"/>
        <v>567.84699999999998</v>
      </c>
      <c r="P146" s="14">
        <f t="shared" si="10"/>
        <v>793.06</v>
      </c>
      <c r="Q146" s="14">
        <f t="shared" si="10"/>
        <v>1327.2170000000001</v>
      </c>
      <c r="R146" s="14">
        <f t="shared" si="10"/>
        <v>1395.7909999999999</v>
      </c>
      <c r="S146" s="14"/>
      <c r="T146" s="14">
        <f t="shared" ref="T146" si="11">SUM(M146:S146)</f>
        <v>5108.1499999999996</v>
      </c>
      <c r="U146" s="64"/>
      <c r="V146" s="15"/>
      <c r="W146" s="15"/>
    </row>
    <row r="147" spans="1:99" s="16" customFormat="1" ht="70.5">
      <c r="A147" s="12"/>
      <c r="B147" s="13"/>
      <c r="C147" s="12"/>
      <c r="D147" s="13"/>
      <c r="E147" s="12"/>
      <c r="F147" s="13"/>
      <c r="G147" s="12"/>
      <c r="H147" s="13"/>
      <c r="I147" s="12" t="s">
        <v>27</v>
      </c>
      <c r="J147" s="13"/>
      <c r="K147" s="12" t="s">
        <v>28</v>
      </c>
      <c r="L147" s="13" t="s">
        <v>29</v>
      </c>
      <c r="M147" s="12"/>
      <c r="N147" s="13"/>
      <c r="O147" s="12" t="s">
        <v>146</v>
      </c>
      <c r="P147" s="13"/>
      <c r="Q147" s="12"/>
      <c r="R147" s="13"/>
      <c r="S147" s="12"/>
      <c r="T147" s="14">
        <f>+M147+N147+O147+P147+Q147+R147</f>
        <v>7.9720000000000004</v>
      </c>
      <c r="U147" s="12"/>
      <c r="V147" s="15"/>
      <c r="W147" s="15"/>
    </row>
    <row r="148" spans="1:99" s="16" customFormat="1">
      <c r="A148" s="12"/>
      <c r="B148" s="13"/>
      <c r="C148" s="12"/>
      <c r="D148" s="13"/>
      <c r="E148" s="12"/>
      <c r="F148" s="13"/>
      <c r="G148" s="12"/>
      <c r="H148" s="13"/>
      <c r="I148" s="12" t="s">
        <v>20</v>
      </c>
      <c r="J148" s="13"/>
      <c r="K148" s="12" t="s">
        <v>30</v>
      </c>
      <c r="L148" s="13" t="s">
        <v>31</v>
      </c>
      <c r="M148" s="12">
        <v>465.23700000000002</v>
      </c>
      <c r="N148" s="13">
        <v>558.99800000000005</v>
      </c>
      <c r="O148" s="12" t="s">
        <v>147</v>
      </c>
      <c r="P148" s="13">
        <v>793.06</v>
      </c>
      <c r="Q148" s="12" t="s">
        <v>149</v>
      </c>
      <c r="R148" s="13">
        <v>1395.7909999999999</v>
      </c>
      <c r="S148" s="12"/>
      <c r="T148" s="14">
        <f t="shared" ref="T148:T151" si="12">+M148+N148+O148+P148+Q148+R148</f>
        <v>5088.6369999999997</v>
      </c>
      <c r="U148" s="12"/>
      <c r="V148" s="15"/>
      <c r="W148" s="15"/>
    </row>
    <row r="149" spans="1:99" s="16" customFormat="1" ht="105.75">
      <c r="A149" s="12"/>
      <c r="B149" s="13"/>
      <c r="C149" s="12"/>
      <c r="D149" s="13"/>
      <c r="E149" s="12"/>
      <c r="F149" s="13"/>
      <c r="G149" s="12"/>
      <c r="H149" s="13"/>
      <c r="I149" s="12" t="s">
        <v>142</v>
      </c>
      <c r="J149" s="13"/>
      <c r="K149" s="12" t="s">
        <v>141</v>
      </c>
      <c r="L149" s="13" t="s">
        <v>140</v>
      </c>
      <c r="M149" s="12"/>
      <c r="N149" s="13"/>
      <c r="O149" s="12" t="s">
        <v>148</v>
      </c>
      <c r="P149" s="13"/>
      <c r="Q149" s="12"/>
      <c r="R149" s="13"/>
      <c r="S149" s="12"/>
      <c r="T149" s="14">
        <f t="shared" si="12"/>
        <v>11.541</v>
      </c>
      <c r="U149" s="12"/>
      <c r="V149" s="15"/>
      <c r="W149" s="15"/>
    </row>
    <row r="150" spans="1:99" s="16" customFormat="1" ht="105.75">
      <c r="A150" s="62"/>
      <c r="B150" s="57"/>
      <c r="C150" s="63"/>
      <c r="D150" s="63"/>
      <c r="E150" s="63"/>
      <c r="F150" s="63"/>
      <c r="G150" s="63"/>
      <c r="H150" s="63"/>
      <c r="I150" s="63" t="s">
        <v>20</v>
      </c>
      <c r="J150" s="45"/>
      <c r="K150" s="31" t="s">
        <v>143</v>
      </c>
      <c r="L150" s="33" t="s">
        <v>115</v>
      </c>
      <c r="M150" s="14">
        <v>36.978999999999999</v>
      </c>
      <c r="N150" s="36">
        <v>16.106000000000002</v>
      </c>
      <c r="O150" s="36">
        <v>43.308</v>
      </c>
      <c r="P150" s="36">
        <v>18.420000000000002</v>
      </c>
      <c r="Q150" s="36">
        <v>1635.8789999999999</v>
      </c>
      <c r="R150" s="36">
        <v>280.95400000000001</v>
      </c>
      <c r="S150" s="36"/>
      <c r="T150" s="14">
        <f>+M150+N150+O150+P150+Q150+R150</f>
        <v>2031.646</v>
      </c>
      <c r="U150" s="64"/>
      <c r="V150" s="15"/>
      <c r="W150" s="15"/>
    </row>
    <row r="151" spans="1:99" s="16" customFormat="1" ht="105.75">
      <c r="A151" s="62"/>
      <c r="B151" s="57"/>
      <c r="C151" s="63"/>
      <c r="D151" s="63"/>
      <c r="E151" s="63"/>
      <c r="F151" s="63"/>
      <c r="G151" s="63"/>
      <c r="H151" s="63"/>
      <c r="I151" s="63"/>
      <c r="J151" s="45"/>
      <c r="K151" s="31" t="s">
        <v>144</v>
      </c>
      <c r="L151" s="33" t="s">
        <v>145</v>
      </c>
      <c r="M151" s="14"/>
      <c r="N151" s="36"/>
      <c r="O151" s="36">
        <v>18.704999999999998</v>
      </c>
      <c r="P151" s="36"/>
      <c r="Q151" s="36"/>
      <c r="R151" s="36"/>
      <c r="S151" s="36"/>
      <c r="T151" s="14">
        <f t="shared" si="12"/>
        <v>18.704999999999998</v>
      </c>
      <c r="U151" s="64"/>
      <c r="V151" s="15"/>
      <c r="W151" s="15"/>
    </row>
    <row r="152" spans="1:99" s="72" customFormat="1" ht="48" customHeight="1">
      <c r="A152" s="198" t="s">
        <v>209</v>
      </c>
      <c r="B152" s="198"/>
      <c r="C152" s="198"/>
      <c r="D152" s="198"/>
      <c r="E152" s="198"/>
      <c r="F152" s="198"/>
      <c r="G152" s="198"/>
      <c r="H152" s="198"/>
      <c r="I152" s="198"/>
      <c r="J152" s="198"/>
      <c r="K152" s="198"/>
      <c r="L152" s="198"/>
      <c r="M152" s="198"/>
      <c r="N152" s="198"/>
      <c r="O152" s="198"/>
      <c r="P152" s="198"/>
      <c r="Q152" s="198"/>
      <c r="R152" s="198"/>
      <c r="S152" s="198"/>
      <c r="T152" s="198"/>
      <c r="U152" s="198"/>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row>
    <row r="153" spans="1:99" s="20" customFormat="1" ht="205.5" customHeight="1">
      <c r="A153" s="184" t="s">
        <v>117</v>
      </c>
      <c r="B153" s="183"/>
      <c r="C153" s="183" t="s">
        <v>39</v>
      </c>
      <c r="D153" s="183" t="s">
        <v>17</v>
      </c>
      <c r="E153" s="183" t="s">
        <v>119</v>
      </c>
      <c r="F153" s="183" t="s">
        <v>219</v>
      </c>
      <c r="G153" s="183" t="s">
        <v>220</v>
      </c>
      <c r="H153" s="182" t="s">
        <v>221</v>
      </c>
      <c r="I153" s="5"/>
      <c r="J153" s="5"/>
      <c r="K153" s="8"/>
      <c r="L153" s="6" t="s">
        <v>11</v>
      </c>
      <c r="M153" s="17"/>
      <c r="N153" s="10"/>
      <c r="O153" s="10"/>
      <c r="P153" s="10">
        <f>+P154+P157</f>
        <v>1099.5930000000001</v>
      </c>
      <c r="Q153" s="10">
        <f>+Q154+Q157</f>
        <v>1830.9259999999999</v>
      </c>
      <c r="R153" s="10">
        <f>+R154+R157</f>
        <v>4159.1480000000001</v>
      </c>
      <c r="S153" s="10"/>
      <c r="T153" s="10">
        <f>+T154+T157</f>
        <v>7089.6669999999995</v>
      </c>
      <c r="U153" s="5" t="s">
        <v>18</v>
      </c>
      <c r="V153" s="18"/>
      <c r="W153" s="18"/>
      <c r="X153" s="18"/>
      <c r="Y153" s="18"/>
      <c r="Z153" s="19"/>
      <c r="AA153" s="19"/>
      <c r="AB153" s="19"/>
      <c r="AC153" s="19"/>
      <c r="AD153" s="19"/>
      <c r="AE153" s="19"/>
    </row>
    <row r="154" spans="1:99" s="77" customFormat="1" ht="141">
      <c r="A154" s="43" t="s">
        <v>24</v>
      </c>
      <c r="B154" s="35" t="s">
        <v>121</v>
      </c>
      <c r="C154" s="35"/>
      <c r="D154" s="35"/>
      <c r="E154" s="35"/>
      <c r="F154" s="35"/>
      <c r="G154" s="35"/>
      <c r="H154" s="35"/>
      <c r="I154" s="35"/>
      <c r="J154" s="35">
        <v>515</v>
      </c>
      <c r="K154" s="35"/>
      <c r="L154" s="35" t="s">
        <v>45</v>
      </c>
      <c r="M154" s="73"/>
      <c r="N154" s="73"/>
      <c r="O154" s="73"/>
      <c r="P154" s="73">
        <f>+P155+P156</f>
        <v>17.73</v>
      </c>
      <c r="Q154" s="73">
        <f>+Q155+Q156</f>
        <v>106.11099999999999</v>
      </c>
      <c r="R154" s="73">
        <f>+R155+R156</f>
        <v>122.872</v>
      </c>
      <c r="S154" s="73"/>
      <c r="T154" s="73">
        <f t="shared" ref="T154:T161" si="13">SUM(P154:R154)</f>
        <v>246.71299999999999</v>
      </c>
      <c r="U154" s="35"/>
      <c r="V154" s="75"/>
      <c r="W154" s="75"/>
      <c r="X154" s="75"/>
      <c r="Y154" s="75"/>
      <c r="Z154" s="76"/>
      <c r="AA154" s="76"/>
      <c r="AB154" s="76"/>
      <c r="AC154" s="76"/>
      <c r="AD154" s="76"/>
      <c r="AE154" s="76"/>
    </row>
    <row r="155" spans="1:99" s="77" customFormat="1" ht="141">
      <c r="A155" s="43"/>
      <c r="B155" s="35"/>
      <c r="C155" s="35"/>
      <c r="D155" s="35"/>
      <c r="E155" s="35"/>
      <c r="F155" s="35"/>
      <c r="G155" s="35"/>
      <c r="H155" s="35"/>
      <c r="I155" s="35" t="s">
        <v>20</v>
      </c>
      <c r="J155" s="35"/>
      <c r="K155" s="43" t="s">
        <v>26</v>
      </c>
      <c r="L155" s="35" t="s">
        <v>125</v>
      </c>
      <c r="M155" s="73"/>
      <c r="N155" s="73"/>
      <c r="O155" s="73"/>
      <c r="P155" s="73">
        <v>17.73</v>
      </c>
      <c r="Q155" s="74">
        <v>92.638999999999996</v>
      </c>
      <c r="R155" s="85">
        <v>122.872</v>
      </c>
      <c r="S155" s="74"/>
      <c r="T155" s="73">
        <f t="shared" si="13"/>
        <v>233.24099999999999</v>
      </c>
      <c r="U155" s="35"/>
      <c r="V155" s="75"/>
      <c r="W155" s="75"/>
      <c r="X155" s="75"/>
      <c r="Y155" s="75"/>
      <c r="Z155" s="76"/>
      <c r="AA155" s="76"/>
      <c r="AB155" s="76"/>
      <c r="AC155" s="76"/>
      <c r="AD155" s="76"/>
      <c r="AE155" s="76"/>
    </row>
    <row r="156" spans="1:99" s="77" customFormat="1" ht="97.5" customHeight="1">
      <c r="A156" s="43"/>
      <c r="B156" s="35"/>
      <c r="C156" s="35"/>
      <c r="D156" s="35"/>
      <c r="E156" s="35"/>
      <c r="F156" s="35"/>
      <c r="G156" s="35"/>
      <c r="H156" s="35"/>
      <c r="I156" s="35" t="s">
        <v>20</v>
      </c>
      <c r="J156" s="35"/>
      <c r="K156" s="43" t="s">
        <v>75</v>
      </c>
      <c r="L156" s="35" t="s">
        <v>44</v>
      </c>
      <c r="M156" s="73"/>
      <c r="N156" s="73"/>
      <c r="O156" s="73"/>
      <c r="P156" s="73"/>
      <c r="Q156" s="74">
        <v>13.472</v>
      </c>
      <c r="R156" s="74"/>
      <c r="S156" s="74"/>
      <c r="T156" s="73">
        <f t="shared" si="13"/>
        <v>13.472</v>
      </c>
      <c r="U156" s="35"/>
      <c r="V156" s="75"/>
      <c r="W156" s="75"/>
      <c r="X156" s="75"/>
      <c r="Y156" s="75"/>
      <c r="Z156" s="76"/>
      <c r="AA156" s="76"/>
      <c r="AB156" s="76"/>
      <c r="AC156" s="76"/>
      <c r="AD156" s="76"/>
      <c r="AE156" s="76"/>
    </row>
    <row r="157" spans="1:99" s="77" customFormat="1" ht="172.5" customHeight="1">
      <c r="A157" s="43" t="s">
        <v>19</v>
      </c>
      <c r="B157" s="35" t="s">
        <v>128</v>
      </c>
      <c r="C157" s="35"/>
      <c r="D157" s="35"/>
      <c r="E157" s="35"/>
      <c r="F157" s="35"/>
      <c r="G157" s="35"/>
      <c r="H157" s="35"/>
      <c r="I157" s="35"/>
      <c r="J157" s="35">
        <v>515</v>
      </c>
      <c r="K157" s="43"/>
      <c r="L157" s="35" t="s">
        <v>45</v>
      </c>
      <c r="M157" s="73"/>
      <c r="N157" s="73"/>
      <c r="O157" s="73"/>
      <c r="P157" s="74">
        <f>+P158+P159+P160+P161</f>
        <v>1081.8630000000001</v>
      </c>
      <c r="Q157" s="74">
        <f>+Q158+Q159+Q160+Q161</f>
        <v>1724.8150000000001</v>
      </c>
      <c r="R157" s="74">
        <f>+R158+R159+R160+R161</f>
        <v>4036.2760000000003</v>
      </c>
      <c r="S157" s="74">
        <f>+S158+S159+S160+S161</f>
        <v>0</v>
      </c>
      <c r="T157" s="73">
        <f t="shared" si="13"/>
        <v>6842.9539999999997</v>
      </c>
      <c r="U157" s="35"/>
      <c r="V157" s="75"/>
      <c r="W157" s="75"/>
      <c r="X157" s="75"/>
      <c r="Y157" s="75"/>
      <c r="Z157" s="76"/>
      <c r="AA157" s="76"/>
      <c r="AB157" s="76"/>
      <c r="AC157" s="76"/>
      <c r="AD157" s="76"/>
      <c r="AE157" s="76"/>
    </row>
    <row r="158" spans="1:99" s="77" customFormat="1" ht="132.75" customHeight="1">
      <c r="A158" s="43"/>
      <c r="B158" s="35"/>
      <c r="C158" s="35"/>
      <c r="D158" s="35"/>
      <c r="E158" s="35"/>
      <c r="F158" s="35"/>
      <c r="G158" s="35"/>
      <c r="H158" s="35"/>
      <c r="I158" s="35" t="s">
        <v>20</v>
      </c>
      <c r="J158" s="35"/>
      <c r="K158" s="43" t="s">
        <v>50</v>
      </c>
      <c r="L158" s="35" t="s">
        <v>122</v>
      </c>
      <c r="M158" s="73"/>
      <c r="N158" s="73"/>
      <c r="O158" s="73"/>
      <c r="P158" s="73">
        <v>271.19299999999998</v>
      </c>
      <c r="Q158" s="74">
        <v>549.10299999999995</v>
      </c>
      <c r="R158" s="85">
        <v>881.66</v>
      </c>
      <c r="S158" s="74"/>
      <c r="T158" s="73">
        <f t="shared" si="13"/>
        <v>1701.9559999999999</v>
      </c>
      <c r="U158" s="35"/>
      <c r="V158" s="75"/>
      <c r="W158" s="75"/>
      <c r="X158" s="75"/>
      <c r="Y158" s="75"/>
      <c r="Z158" s="76"/>
      <c r="AA158" s="76"/>
      <c r="AB158" s="76"/>
      <c r="AC158" s="76"/>
      <c r="AD158" s="76"/>
      <c r="AE158" s="76"/>
    </row>
    <row r="159" spans="1:99" s="77" customFormat="1" ht="72.75" customHeight="1">
      <c r="A159" s="43"/>
      <c r="B159" s="35"/>
      <c r="C159" s="35"/>
      <c r="D159" s="35"/>
      <c r="E159" s="35"/>
      <c r="F159" s="35"/>
      <c r="G159" s="35"/>
      <c r="H159" s="35"/>
      <c r="I159" s="35" t="s">
        <v>20</v>
      </c>
      <c r="J159" s="35"/>
      <c r="K159" s="43" t="s">
        <v>68</v>
      </c>
      <c r="L159" s="35" t="s">
        <v>123</v>
      </c>
      <c r="M159" s="73"/>
      <c r="N159" s="73"/>
      <c r="O159" s="73"/>
      <c r="P159" s="73">
        <v>423.387</v>
      </c>
      <c r="Q159" s="74">
        <v>396.495</v>
      </c>
      <c r="R159" s="85">
        <v>591.03</v>
      </c>
      <c r="S159" s="74"/>
      <c r="T159" s="73">
        <f t="shared" si="13"/>
        <v>1410.912</v>
      </c>
      <c r="U159" s="35"/>
      <c r="V159" s="75"/>
      <c r="W159" s="75"/>
      <c r="X159" s="75"/>
      <c r="Y159" s="75"/>
      <c r="Z159" s="76"/>
      <c r="AA159" s="76"/>
      <c r="AB159" s="76"/>
      <c r="AC159" s="76"/>
      <c r="AD159" s="76"/>
      <c r="AE159" s="76"/>
    </row>
    <row r="160" spans="1:99" s="77" customFormat="1" ht="123.75" customHeight="1">
      <c r="A160" s="43"/>
      <c r="B160" s="35"/>
      <c r="C160" s="35"/>
      <c r="D160" s="35"/>
      <c r="E160" s="35"/>
      <c r="F160" s="35"/>
      <c r="G160" s="35"/>
      <c r="H160" s="35"/>
      <c r="I160" s="35" t="s">
        <v>20</v>
      </c>
      <c r="J160" s="35"/>
      <c r="K160" s="43" t="s">
        <v>124</v>
      </c>
      <c r="L160" s="35" t="s">
        <v>126</v>
      </c>
      <c r="M160" s="73"/>
      <c r="N160" s="73"/>
      <c r="O160" s="73"/>
      <c r="P160" s="73">
        <v>376.52300000000002</v>
      </c>
      <c r="Q160" s="74">
        <v>692.84400000000005</v>
      </c>
      <c r="R160" s="74">
        <v>2522.2530000000002</v>
      </c>
      <c r="S160" s="74"/>
      <c r="T160" s="73">
        <f t="shared" si="13"/>
        <v>3591.6200000000003</v>
      </c>
      <c r="U160" s="35"/>
      <c r="V160" s="75"/>
      <c r="W160" s="75"/>
      <c r="X160" s="75"/>
      <c r="Y160" s="75"/>
      <c r="Z160" s="76"/>
      <c r="AA160" s="76"/>
      <c r="AB160" s="76"/>
      <c r="AC160" s="76"/>
      <c r="AD160" s="76"/>
      <c r="AE160" s="76"/>
    </row>
    <row r="161" spans="1:32" s="77" customFormat="1" ht="178.5" customHeight="1">
      <c r="A161" s="43"/>
      <c r="B161" s="35"/>
      <c r="C161" s="35"/>
      <c r="D161" s="35"/>
      <c r="E161" s="35"/>
      <c r="F161" s="35"/>
      <c r="G161" s="35"/>
      <c r="H161" s="35"/>
      <c r="I161" s="35" t="s">
        <v>20</v>
      </c>
      <c r="J161" s="35"/>
      <c r="K161" s="43" t="s">
        <v>32</v>
      </c>
      <c r="L161" s="35" t="s">
        <v>127</v>
      </c>
      <c r="M161" s="73"/>
      <c r="N161" s="73"/>
      <c r="O161" s="73"/>
      <c r="P161" s="73">
        <v>10.76</v>
      </c>
      <c r="Q161" s="74">
        <v>86.373000000000005</v>
      </c>
      <c r="R161" s="74">
        <v>41.332999999999998</v>
      </c>
      <c r="S161" s="74"/>
      <c r="T161" s="73">
        <f t="shared" si="13"/>
        <v>138.46600000000001</v>
      </c>
      <c r="U161" s="35"/>
      <c r="V161" s="75"/>
      <c r="W161" s="75"/>
      <c r="X161" s="75"/>
      <c r="Y161" s="75"/>
      <c r="Z161" s="76"/>
      <c r="AA161" s="76"/>
      <c r="AB161" s="76"/>
      <c r="AC161" s="76"/>
      <c r="AD161" s="76"/>
      <c r="AE161" s="76"/>
    </row>
    <row r="162" spans="1:32" s="27" customFormat="1" ht="201.75" customHeight="1">
      <c r="A162" s="181" t="s">
        <v>90</v>
      </c>
      <c r="B162" s="183" t="s">
        <v>206</v>
      </c>
      <c r="C162" s="183" t="s">
        <v>203</v>
      </c>
      <c r="D162" s="182" t="s">
        <v>17</v>
      </c>
      <c r="E162" s="183" t="s">
        <v>202</v>
      </c>
      <c r="F162" s="182" t="s">
        <v>204</v>
      </c>
      <c r="G162" s="182" t="s">
        <v>67</v>
      </c>
      <c r="H162" s="182" t="s">
        <v>205</v>
      </c>
      <c r="I162" s="5"/>
      <c r="J162" s="7"/>
      <c r="K162" s="24"/>
      <c r="L162" s="5"/>
      <c r="M162" s="10"/>
      <c r="N162" s="10"/>
      <c r="O162" s="10"/>
      <c r="P162" s="10"/>
      <c r="Q162" s="10"/>
      <c r="R162" s="10"/>
      <c r="S162" s="10"/>
      <c r="T162" s="25"/>
      <c r="U162" s="3"/>
      <c r="V162" s="26"/>
      <c r="W162" s="26"/>
      <c r="X162" s="26"/>
      <c r="Y162" s="26"/>
    </row>
    <row r="163" spans="1:32" s="27" customFormat="1" ht="59.25" customHeight="1">
      <c r="A163" s="193" t="s">
        <v>15</v>
      </c>
      <c r="B163" s="194"/>
      <c r="C163" s="194"/>
      <c r="D163" s="194"/>
      <c r="E163" s="194"/>
      <c r="F163" s="194"/>
      <c r="G163" s="194"/>
      <c r="H163" s="194"/>
      <c r="I163" s="194"/>
      <c r="J163" s="194"/>
      <c r="K163" s="194"/>
      <c r="L163" s="194"/>
      <c r="M163" s="194"/>
      <c r="N163" s="194"/>
      <c r="O163" s="194"/>
      <c r="P163" s="194"/>
      <c r="Q163" s="194"/>
      <c r="R163" s="194"/>
      <c r="S163" s="194"/>
      <c r="T163" s="194"/>
      <c r="U163" s="195"/>
    </row>
    <row r="164" spans="1:32" s="20" customFormat="1" ht="241.5">
      <c r="A164" s="2" t="s">
        <v>118</v>
      </c>
      <c r="B164" s="5"/>
      <c r="C164" s="5" t="s">
        <v>39</v>
      </c>
      <c r="D164" s="30" t="s">
        <v>17</v>
      </c>
      <c r="E164" s="5" t="s">
        <v>69</v>
      </c>
      <c r="F164" s="30" t="s">
        <v>120</v>
      </c>
      <c r="G164" s="30" t="s">
        <v>133</v>
      </c>
      <c r="H164" s="30" t="s">
        <v>129</v>
      </c>
      <c r="I164" s="5"/>
      <c r="J164" s="5">
        <v>360</v>
      </c>
      <c r="K164" s="5"/>
      <c r="L164" s="5"/>
      <c r="M164" s="10"/>
      <c r="N164" s="10"/>
      <c r="O164" s="10"/>
      <c r="P164" s="10">
        <f>P165+P166+P167+P168+P169+P170+P171+P172+P173+P174+P175</f>
        <v>2962.4724000000001</v>
      </c>
      <c r="Q164" s="10">
        <f>Q165+Q166+Q167+Q168+Q169+Q170+Q171+Q172+Q173+Q174+Q175</f>
        <v>3017.5611999999996</v>
      </c>
      <c r="R164" s="10">
        <f>R165+R166+R167+R168+R169+R170+R171+R172+R173+R174+R175</f>
        <v>3415.5817000000002</v>
      </c>
      <c r="S164" s="10"/>
      <c r="T164" s="10">
        <f>T165+T166+T167+T168+T169+T170+T171+T172+T173+T174+T175</f>
        <v>9395.6152999999995</v>
      </c>
      <c r="U164" s="3" t="s">
        <v>18</v>
      </c>
      <c r="V164" s="18"/>
      <c r="W164" s="18"/>
      <c r="X164" s="18"/>
      <c r="Y164" s="18"/>
      <c r="Z164" s="18"/>
      <c r="AA164" s="19"/>
      <c r="AB164" s="19"/>
      <c r="AC164" s="19"/>
      <c r="AD164" s="19"/>
      <c r="AE164" s="19"/>
      <c r="AF164" s="19"/>
    </row>
    <row r="165" spans="1:32" s="89" customFormat="1" ht="138.75" customHeight="1">
      <c r="A165" s="31" t="s">
        <v>24</v>
      </c>
      <c r="B165" s="33" t="s">
        <v>91</v>
      </c>
      <c r="C165" s="35"/>
      <c r="D165" s="35"/>
      <c r="E165" s="35"/>
      <c r="F165" s="35"/>
      <c r="G165" s="35"/>
      <c r="H165" s="35"/>
      <c r="I165" s="35" t="s">
        <v>20</v>
      </c>
      <c r="J165" s="35"/>
      <c r="K165" s="43" t="s">
        <v>99</v>
      </c>
      <c r="L165" s="35" t="s">
        <v>98</v>
      </c>
      <c r="M165" s="73"/>
      <c r="N165" s="73"/>
      <c r="O165" s="73"/>
      <c r="P165" s="73">
        <v>373.04</v>
      </c>
      <c r="Q165" s="73">
        <v>356.24</v>
      </c>
      <c r="R165" s="73">
        <v>541.76880000000006</v>
      </c>
      <c r="S165" s="73"/>
      <c r="T165" s="86">
        <f>P165+Q165+R165</f>
        <v>1271.0488</v>
      </c>
      <c r="U165" s="86"/>
      <c r="V165" s="87"/>
      <c r="W165" s="87"/>
      <c r="X165" s="87"/>
      <c r="Y165" s="87"/>
      <c r="Z165" s="87"/>
      <c r="AA165" s="88"/>
      <c r="AB165" s="88"/>
      <c r="AC165" s="88"/>
      <c r="AD165" s="88"/>
      <c r="AE165" s="88"/>
      <c r="AF165" s="88"/>
    </row>
    <row r="166" spans="1:32" s="89" customFormat="1" ht="138.75" customHeight="1">
      <c r="A166" s="31" t="s">
        <v>19</v>
      </c>
      <c r="B166" s="33" t="s">
        <v>92</v>
      </c>
      <c r="C166" s="35"/>
      <c r="D166" s="35"/>
      <c r="E166" s="35"/>
      <c r="F166" s="35"/>
      <c r="G166" s="35"/>
      <c r="H166" s="35"/>
      <c r="I166" s="35" t="s">
        <v>20</v>
      </c>
      <c r="J166" s="35"/>
      <c r="K166" s="43" t="s">
        <v>99</v>
      </c>
      <c r="L166" s="35" t="s">
        <v>98</v>
      </c>
      <c r="M166" s="73"/>
      <c r="N166" s="73"/>
      <c r="O166" s="73"/>
      <c r="P166" s="73">
        <v>192.4152</v>
      </c>
      <c r="Q166" s="73">
        <v>215.32400000000001</v>
      </c>
      <c r="R166" s="73">
        <v>291.61700000000002</v>
      </c>
      <c r="S166" s="73"/>
      <c r="T166" s="86">
        <f t="shared" ref="T166:T174" si="14">P166+Q166+R166</f>
        <v>699.35619999999994</v>
      </c>
      <c r="U166" s="86"/>
      <c r="V166" s="87"/>
      <c r="W166" s="87"/>
      <c r="X166" s="87"/>
      <c r="Y166" s="87"/>
      <c r="Z166" s="87"/>
      <c r="AA166" s="88"/>
      <c r="AB166" s="88"/>
      <c r="AC166" s="88"/>
      <c r="AD166" s="88"/>
      <c r="AE166" s="88"/>
      <c r="AF166" s="88"/>
    </row>
    <row r="167" spans="1:32" s="89" customFormat="1" ht="138.75" customHeight="1">
      <c r="A167" s="31" t="s">
        <v>22</v>
      </c>
      <c r="B167" s="90" t="s">
        <v>87</v>
      </c>
      <c r="C167" s="35"/>
      <c r="D167" s="35"/>
      <c r="E167" s="35"/>
      <c r="F167" s="35"/>
      <c r="G167" s="35"/>
      <c r="H167" s="35"/>
      <c r="I167" s="35" t="s">
        <v>20</v>
      </c>
      <c r="J167" s="35"/>
      <c r="K167" s="43" t="s">
        <v>99</v>
      </c>
      <c r="L167" s="35" t="s">
        <v>98</v>
      </c>
      <c r="M167" s="73"/>
      <c r="N167" s="73"/>
      <c r="O167" s="73"/>
      <c r="P167" s="73">
        <v>219.91900000000001</v>
      </c>
      <c r="Q167" s="73">
        <v>483.46839999999997</v>
      </c>
      <c r="R167" s="73">
        <v>329.47680000000003</v>
      </c>
      <c r="S167" s="73"/>
      <c r="T167" s="86">
        <f t="shared" si="14"/>
        <v>1032.8642</v>
      </c>
      <c r="U167" s="86"/>
      <c r="V167" s="87"/>
      <c r="W167" s="87"/>
      <c r="X167" s="87"/>
      <c r="Y167" s="87"/>
      <c r="Z167" s="87"/>
      <c r="AA167" s="88"/>
      <c r="AB167" s="88"/>
      <c r="AC167" s="88"/>
      <c r="AD167" s="88"/>
      <c r="AE167" s="88"/>
      <c r="AF167" s="88"/>
    </row>
    <row r="168" spans="1:32" s="89" customFormat="1" ht="138.75" customHeight="1">
      <c r="A168" s="31" t="s">
        <v>34</v>
      </c>
      <c r="B168" s="33" t="s">
        <v>93</v>
      </c>
      <c r="C168" s="35"/>
      <c r="D168" s="35"/>
      <c r="E168" s="35"/>
      <c r="F168" s="35"/>
      <c r="G168" s="35"/>
      <c r="H168" s="35"/>
      <c r="I168" s="35" t="s">
        <v>20</v>
      </c>
      <c r="J168" s="35"/>
      <c r="K168" s="43" t="s">
        <v>99</v>
      </c>
      <c r="L168" s="35" t="s">
        <v>98</v>
      </c>
      <c r="M168" s="73"/>
      <c r="N168" s="73"/>
      <c r="O168" s="73"/>
      <c r="P168" s="73">
        <v>242.74279999999999</v>
      </c>
      <c r="Q168" s="73">
        <v>237.78639999999999</v>
      </c>
      <c r="R168" s="73">
        <v>351.97309999999999</v>
      </c>
      <c r="S168" s="73"/>
      <c r="T168" s="86">
        <f t="shared" si="14"/>
        <v>832.50229999999988</v>
      </c>
      <c r="U168" s="86"/>
      <c r="V168" s="87"/>
      <c r="W168" s="87"/>
      <c r="X168" s="87"/>
      <c r="Y168" s="87"/>
      <c r="Z168" s="87"/>
      <c r="AA168" s="88"/>
      <c r="AB168" s="88"/>
      <c r="AC168" s="88"/>
      <c r="AD168" s="88"/>
      <c r="AE168" s="88"/>
      <c r="AF168" s="88"/>
    </row>
    <row r="169" spans="1:32" s="89" customFormat="1" ht="138.75" customHeight="1">
      <c r="A169" s="31" t="s">
        <v>35</v>
      </c>
      <c r="B169" s="33" t="s">
        <v>94</v>
      </c>
      <c r="C169" s="35"/>
      <c r="D169" s="35"/>
      <c r="E169" s="35"/>
      <c r="F169" s="35"/>
      <c r="G169" s="35"/>
      <c r="H169" s="35"/>
      <c r="I169" s="35" t="s">
        <v>20</v>
      </c>
      <c r="J169" s="35"/>
      <c r="K169" s="43" t="s">
        <v>99</v>
      </c>
      <c r="L169" s="35" t="s">
        <v>98</v>
      </c>
      <c r="M169" s="73"/>
      <c r="N169" s="73"/>
      <c r="O169" s="73"/>
      <c r="P169" s="73">
        <v>606.35109999999997</v>
      </c>
      <c r="Q169" s="73">
        <v>186.86189999999999</v>
      </c>
      <c r="R169" s="73">
        <v>289.43900000000002</v>
      </c>
      <c r="S169" s="73"/>
      <c r="T169" s="86">
        <f t="shared" si="14"/>
        <v>1082.652</v>
      </c>
      <c r="U169" s="86"/>
      <c r="V169" s="87"/>
      <c r="W169" s="87"/>
      <c r="X169" s="87"/>
      <c r="Y169" s="87"/>
      <c r="Z169" s="87"/>
      <c r="AA169" s="88"/>
      <c r="AB169" s="88"/>
      <c r="AC169" s="88"/>
      <c r="AD169" s="88"/>
      <c r="AE169" s="88"/>
      <c r="AF169" s="88"/>
    </row>
    <row r="170" spans="1:32" s="89" customFormat="1" ht="138.75" customHeight="1">
      <c r="A170" s="31" t="s">
        <v>36</v>
      </c>
      <c r="B170" s="33" t="s">
        <v>95</v>
      </c>
      <c r="C170" s="35"/>
      <c r="D170" s="35"/>
      <c r="E170" s="35"/>
      <c r="F170" s="35"/>
      <c r="G170" s="35"/>
      <c r="H170" s="35"/>
      <c r="I170" s="35" t="s">
        <v>20</v>
      </c>
      <c r="J170" s="35"/>
      <c r="K170" s="43" t="s">
        <v>99</v>
      </c>
      <c r="L170" s="35" t="s">
        <v>98</v>
      </c>
      <c r="M170" s="73"/>
      <c r="N170" s="73"/>
      <c r="O170" s="73"/>
      <c r="P170" s="73">
        <v>276.75900000000001</v>
      </c>
      <c r="Q170" s="73">
        <v>594.58199999999999</v>
      </c>
      <c r="R170" s="73">
        <v>387.07650000000001</v>
      </c>
      <c r="S170" s="73"/>
      <c r="T170" s="86">
        <f t="shared" si="14"/>
        <v>1258.4175</v>
      </c>
      <c r="U170" s="86"/>
      <c r="V170" s="87"/>
      <c r="W170" s="87"/>
      <c r="X170" s="87"/>
      <c r="Y170" s="87"/>
      <c r="Z170" s="87"/>
      <c r="AA170" s="88"/>
      <c r="AB170" s="88"/>
      <c r="AC170" s="88"/>
      <c r="AD170" s="88"/>
      <c r="AE170" s="88"/>
      <c r="AF170" s="88"/>
    </row>
    <row r="171" spans="1:32" s="89" customFormat="1" ht="138.75" customHeight="1">
      <c r="A171" s="31" t="s">
        <v>37</v>
      </c>
      <c r="B171" s="33" t="s">
        <v>96</v>
      </c>
      <c r="C171" s="35"/>
      <c r="D171" s="35"/>
      <c r="E171" s="35"/>
      <c r="F171" s="35"/>
      <c r="G171" s="35"/>
      <c r="H171" s="35"/>
      <c r="I171" s="35" t="s">
        <v>20</v>
      </c>
      <c r="J171" s="35"/>
      <c r="K171" s="43" t="s">
        <v>99</v>
      </c>
      <c r="L171" s="35" t="s">
        <v>98</v>
      </c>
      <c r="M171" s="73"/>
      <c r="N171" s="73"/>
      <c r="O171" s="73"/>
      <c r="P171" s="73">
        <v>194.553</v>
      </c>
      <c r="Q171" s="73">
        <v>192.53800000000001</v>
      </c>
      <c r="R171" s="73">
        <v>270.15899999999999</v>
      </c>
      <c r="S171" s="73"/>
      <c r="T171" s="86">
        <f t="shared" si="14"/>
        <v>657.25</v>
      </c>
      <c r="U171" s="86"/>
      <c r="V171" s="87"/>
      <c r="W171" s="87"/>
      <c r="X171" s="87"/>
      <c r="Y171" s="87"/>
      <c r="Z171" s="87"/>
      <c r="AA171" s="88"/>
      <c r="AB171" s="88"/>
      <c r="AC171" s="88"/>
      <c r="AD171" s="88"/>
      <c r="AE171" s="88"/>
      <c r="AF171" s="88"/>
    </row>
    <row r="172" spans="1:32" s="89" customFormat="1" ht="138.75" customHeight="1">
      <c r="A172" s="31" t="s">
        <v>38</v>
      </c>
      <c r="B172" s="33" t="s">
        <v>97</v>
      </c>
      <c r="C172" s="35"/>
      <c r="D172" s="35"/>
      <c r="E172" s="35"/>
      <c r="F172" s="35"/>
      <c r="G172" s="35"/>
      <c r="H172" s="35"/>
      <c r="I172" s="35" t="s">
        <v>20</v>
      </c>
      <c r="J172" s="35"/>
      <c r="K172" s="43" t="s">
        <v>99</v>
      </c>
      <c r="L172" s="35" t="s">
        <v>98</v>
      </c>
      <c r="M172" s="73"/>
      <c r="N172" s="73"/>
      <c r="O172" s="73"/>
      <c r="P172" s="73">
        <v>220.113</v>
      </c>
      <c r="Q172" s="73">
        <v>305.32499999999999</v>
      </c>
      <c r="R172" s="73">
        <v>352.0385</v>
      </c>
      <c r="S172" s="73"/>
      <c r="T172" s="86">
        <f t="shared" si="14"/>
        <v>877.47649999999999</v>
      </c>
      <c r="U172" s="86"/>
      <c r="V172" s="87"/>
      <c r="W172" s="87"/>
      <c r="X172" s="87"/>
      <c r="Y172" s="87"/>
      <c r="Z172" s="87"/>
      <c r="AA172" s="88"/>
      <c r="AB172" s="88"/>
      <c r="AC172" s="88"/>
      <c r="AD172" s="88"/>
      <c r="AE172" s="88"/>
      <c r="AF172" s="88"/>
    </row>
    <row r="173" spans="1:32" s="89" customFormat="1" ht="138.75" customHeight="1">
      <c r="A173" s="31" t="s">
        <v>117</v>
      </c>
      <c r="B173" s="33" t="s">
        <v>100</v>
      </c>
      <c r="C173" s="35"/>
      <c r="D173" s="35"/>
      <c r="E173" s="35"/>
      <c r="F173" s="35"/>
      <c r="G173" s="35"/>
      <c r="H173" s="35"/>
      <c r="I173" s="35" t="s">
        <v>20</v>
      </c>
      <c r="J173" s="35"/>
      <c r="K173" s="43" t="s">
        <v>99</v>
      </c>
      <c r="L173" s="35" t="s">
        <v>98</v>
      </c>
      <c r="M173" s="73"/>
      <c r="N173" s="73"/>
      <c r="O173" s="73"/>
      <c r="P173" s="73">
        <v>117.3074</v>
      </c>
      <c r="Q173" s="73">
        <v>117.76300000000001</v>
      </c>
      <c r="R173" s="73">
        <v>136.5232</v>
      </c>
      <c r="S173" s="73"/>
      <c r="T173" s="86">
        <f t="shared" si="14"/>
        <v>371.59360000000004</v>
      </c>
      <c r="U173" s="86"/>
      <c r="V173" s="87"/>
      <c r="W173" s="87"/>
      <c r="X173" s="87"/>
      <c r="Y173" s="87"/>
      <c r="Z173" s="87"/>
      <c r="AA173" s="88"/>
      <c r="AB173" s="88"/>
      <c r="AC173" s="88"/>
      <c r="AD173" s="88"/>
      <c r="AE173" s="88"/>
      <c r="AF173" s="88"/>
    </row>
    <row r="174" spans="1:32" s="89" customFormat="1" ht="138.75" customHeight="1">
      <c r="A174" s="31" t="s">
        <v>90</v>
      </c>
      <c r="B174" s="33" t="s">
        <v>101</v>
      </c>
      <c r="C174" s="35"/>
      <c r="D174" s="35"/>
      <c r="E174" s="35"/>
      <c r="F174" s="35"/>
      <c r="G174" s="35"/>
      <c r="H174" s="35"/>
      <c r="I174" s="35" t="s">
        <v>20</v>
      </c>
      <c r="J174" s="35"/>
      <c r="K174" s="43" t="s">
        <v>99</v>
      </c>
      <c r="L174" s="35" t="s">
        <v>98</v>
      </c>
      <c r="M174" s="73"/>
      <c r="N174" s="73"/>
      <c r="O174" s="73"/>
      <c r="P174" s="73">
        <v>301.36200000000002</v>
      </c>
      <c r="Q174" s="73">
        <v>111.96</v>
      </c>
      <c r="R174" s="73">
        <v>156.2466</v>
      </c>
      <c r="S174" s="73"/>
      <c r="T174" s="86">
        <f t="shared" si="14"/>
        <v>569.56860000000006</v>
      </c>
      <c r="U174" s="86"/>
      <c r="V174" s="87"/>
      <c r="W174" s="87"/>
      <c r="X174" s="87"/>
      <c r="Y174" s="87"/>
      <c r="Z174" s="87"/>
      <c r="AA174" s="88"/>
      <c r="AB174" s="88"/>
      <c r="AC174" s="88"/>
      <c r="AD174" s="88"/>
      <c r="AE174" s="88"/>
      <c r="AF174" s="88"/>
    </row>
    <row r="175" spans="1:32" s="89" customFormat="1" ht="138.75" customHeight="1">
      <c r="A175" s="31" t="s">
        <v>118</v>
      </c>
      <c r="B175" s="33" t="s">
        <v>102</v>
      </c>
      <c r="C175" s="35"/>
      <c r="D175" s="35"/>
      <c r="E175" s="35"/>
      <c r="F175" s="35"/>
      <c r="G175" s="35"/>
      <c r="H175" s="35"/>
      <c r="I175" s="35" t="s">
        <v>20</v>
      </c>
      <c r="J175" s="35"/>
      <c r="K175" s="43" t="s">
        <v>99</v>
      </c>
      <c r="L175" s="35" t="s">
        <v>98</v>
      </c>
      <c r="M175" s="73"/>
      <c r="N175" s="73"/>
      <c r="O175" s="73"/>
      <c r="P175" s="73">
        <v>217.90989999999999</v>
      </c>
      <c r="Q175" s="73">
        <v>215.71250000000001</v>
      </c>
      <c r="R175" s="73">
        <v>309.26319999999998</v>
      </c>
      <c r="S175" s="73"/>
      <c r="T175" s="86">
        <f>P175+Q175+R175</f>
        <v>742.88559999999995</v>
      </c>
      <c r="U175" s="86"/>
      <c r="V175" s="87"/>
      <c r="W175" s="87"/>
      <c r="X175" s="87"/>
      <c r="Y175" s="87"/>
      <c r="Z175" s="87"/>
      <c r="AA175" s="88"/>
      <c r="AB175" s="88"/>
      <c r="AC175" s="88"/>
      <c r="AD175" s="88"/>
      <c r="AE175" s="88"/>
      <c r="AF175" s="88"/>
    </row>
    <row r="176" spans="1:32" s="82" customFormat="1" ht="63.75" customHeight="1">
      <c r="A176" s="91">
        <v>6</v>
      </c>
      <c r="B176" s="91">
        <v>17</v>
      </c>
      <c r="C176" s="91"/>
      <c r="D176" s="92"/>
      <c r="E176" s="91"/>
      <c r="F176" s="91"/>
      <c r="G176" s="91"/>
      <c r="H176" s="91"/>
      <c r="I176" s="91"/>
      <c r="J176" s="91"/>
      <c r="K176" s="91"/>
      <c r="L176" s="91"/>
      <c r="M176" s="78">
        <f t="shared" ref="M176:R176" si="15">+M164+M162+M153+M145+M144+M143</f>
        <v>502.21600000000001</v>
      </c>
      <c r="N176" s="78">
        <f t="shared" si="15"/>
        <v>575.10400000000004</v>
      </c>
      <c r="O176" s="78">
        <f t="shared" si="15"/>
        <v>629.86</v>
      </c>
      <c r="P176" s="78">
        <f t="shared" si="15"/>
        <v>4873.5454</v>
      </c>
      <c r="Q176" s="78">
        <f t="shared" si="15"/>
        <v>7811.5831999999991</v>
      </c>
      <c r="R176" s="78">
        <f t="shared" si="15"/>
        <v>9251.4746999999988</v>
      </c>
      <c r="S176" s="78"/>
      <c r="T176" s="78">
        <f>+T164+T162+T153+T145+T144+T143</f>
        <v>23643.783299999999</v>
      </c>
      <c r="U176" s="78"/>
      <c r="V176" s="79"/>
      <c r="W176" s="80"/>
      <c r="X176" s="79"/>
      <c r="Y176" s="79"/>
      <c r="Z176" s="79"/>
      <c r="AA176" s="81"/>
      <c r="AB176" s="81"/>
      <c r="AC176" s="81"/>
      <c r="AD176" s="81"/>
      <c r="AE176" s="81"/>
      <c r="AF176" s="81"/>
    </row>
    <row r="177" spans="1:99" s="84" customFormat="1" ht="58.5" customHeight="1">
      <c r="A177" s="206" t="s">
        <v>67</v>
      </c>
      <c r="B177" s="206"/>
      <c r="C177" s="206"/>
      <c r="D177" s="206"/>
      <c r="E177" s="206"/>
      <c r="F177" s="206"/>
      <c r="G177" s="206"/>
      <c r="H177" s="206"/>
      <c r="I177" s="206"/>
      <c r="J177" s="206"/>
      <c r="K177" s="206"/>
      <c r="L177" s="206"/>
      <c r="M177" s="206"/>
      <c r="N177" s="206"/>
      <c r="O177" s="206"/>
      <c r="P177" s="206"/>
      <c r="Q177" s="206"/>
      <c r="R177" s="206"/>
      <c r="S177" s="206"/>
      <c r="T177" s="206"/>
      <c r="U177" s="206"/>
      <c r="V177" s="83"/>
      <c r="W177" s="83"/>
      <c r="X177" s="83"/>
      <c r="Y177" s="83"/>
      <c r="Z177" s="83"/>
      <c r="AA177" s="83"/>
      <c r="AB177" s="83"/>
      <c r="AC177" s="83"/>
      <c r="AD177" s="83"/>
      <c r="AE177" s="83"/>
      <c r="AF177" s="83"/>
      <c r="AG177" s="83"/>
      <c r="AH177" s="83"/>
      <c r="AI177" s="83"/>
      <c r="AJ177" s="83"/>
      <c r="AK177" s="83"/>
      <c r="AL177" s="83"/>
      <c r="AM177" s="83"/>
      <c r="AN177" s="83"/>
      <c r="AO177" s="83"/>
      <c r="AP177" s="83"/>
      <c r="AQ177" s="83"/>
      <c r="AR177" s="83"/>
      <c r="AS177" s="83"/>
      <c r="AT177" s="83"/>
      <c r="AU177" s="83"/>
      <c r="AV177" s="83"/>
      <c r="AW177" s="83"/>
      <c r="AX177" s="83"/>
      <c r="AY177" s="83"/>
      <c r="AZ177" s="83"/>
      <c r="BA177" s="83"/>
      <c r="BB177" s="83"/>
      <c r="BC177" s="83"/>
      <c r="BD177" s="83"/>
      <c r="BE177" s="83"/>
      <c r="BF177" s="83"/>
      <c r="BG177" s="83"/>
      <c r="BH177" s="83"/>
      <c r="BI177" s="83"/>
      <c r="BJ177" s="83"/>
      <c r="BK177" s="83"/>
      <c r="BL177" s="83"/>
      <c r="BM177" s="83"/>
      <c r="BN177" s="83"/>
      <c r="BO177" s="83"/>
      <c r="BP177" s="83"/>
      <c r="BQ177" s="83"/>
      <c r="BR177" s="83"/>
      <c r="BS177" s="83"/>
      <c r="BT177" s="83"/>
      <c r="BU177" s="83"/>
      <c r="BV177" s="83"/>
      <c r="BW177" s="83"/>
      <c r="BX177" s="83"/>
      <c r="BY177" s="83"/>
      <c r="BZ177" s="83"/>
      <c r="CA177" s="83"/>
      <c r="CB177" s="83"/>
      <c r="CC177" s="83"/>
      <c r="CD177" s="83"/>
      <c r="CE177" s="83"/>
      <c r="CF177" s="83"/>
      <c r="CG177" s="83"/>
      <c r="CH177" s="83"/>
      <c r="CI177" s="83"/>
      <c r="CJ177" s="83"/>
      <c r="CK177" s="83"/>
      <c r="CL177" s="83"/>
      <c r="CM177" s="83"/>
      <c r="CN177" s="83"/>
      <c r="CO177" s="83"/>
      <c r="CP177" s="83"/>
      <c r="CQ177" s="83"/>
      <c r="CR177" s="83"/>
      <c r="CS177" s="83"/>
      <c r="CT177" s="83"/>
      <c r="CU177" s="83"/>
    </row>
    <row r="178" spans="1:99" s="94" customFormat="1" ht="47.25" customHeight="1">
      <c r="A178" s="198" t="s">
        <v>70</v>
      </c>
      <c r="B178" s="198"/>
      <c r="C178" s="198"/>
      <c r="D178" s="198"/>
      <c r="E178" s="198"/>
      <c r="F178" s="198"/>
      <c r="G178" s="198"/>
      <c r="H178" s="198"/>
      <c r="I178" s="198"/>
      <c r="J178" s="198"/>
      <c r="K178" s="198"/>
      <c r="L178" s="198"/>
      <c r="M178" s="198"/>
      <c r="N178" s="198"/>
      <c r="O178" s="198"/>
      <c r="P178" s="198"/>
      <c r="Q178" s="198"/>
      <c r="R178" s="198"/>
      <c r="S178" s="198"/>
      <c r="T178" s="198"/>
      <c r="U178" s="198"/>
      <c r="V178" s="93"/>
      <c r="W178" s="93"/>
    </row>
    <row r="179" spans="1:99" s="20" customFormat="1" ht="180.75" customHeight="1">
      <c r="A179" s="5">
        <v>12</v>
      </c>
      <c r="B179" s="30"/>
      <c r="C179" s="5" t="s">
        <v>39</v>
      </c>
      <c r="D179" s="95" t="s">
        <v>17</v>
      </c>
      <c r="E179" s="5" t="s">
        <v>169</v>
      </c>
      <c r="F179" s="5" t="s">
        <v>46</v>
      </c>
      <c r="G179" s="5" t="s">
        <v>41</v>
      </c>
      <c r="H179" s="5" t="s">
        <v>42</v>
      </c>
      <c r="I179" s="4"/>
      <c r="J179" s="96">
        <v>333</v>
      </c>
      <c r="K179" s="97"/>
      <c r="L179" s="5" t="s">
        <v>25</v>
      </c>
      <c r="M179" s="10"/>
      <c r="N179" s="25"/>
      <c r="O179" s="25"/>
      <c r="P179" s="25"/>
      <c r="Q179" s="25">
        <f>+Q180+Q181+Q182+Q183+Q184+Q190+Q191+Q192+Q193+Q194+Q197+Q198+Q199</f>
        <v>22549.907999999999</v>
      </c>
      <c r="R179" s="25">
        <f>+R180+R181+R182+R183+R184+R190+R191+R192+R193+R194+R197+R198+R199</f>
        <v>24071.811999999994</v>
      </c>
      <c r="S179" s="25">
        <f>+S180+S181+S182+S183+S184+S190+S191+S192+S193+S194+S197+S198+S199</f>
        <v>0</v>
      </c>
      <c r="T179" s="25">
        <f>+T180+T181+T182+T183+T184+T190+T191+T192+T193+T194+T197+T198+T199</f>
        <v>46621.719999999994</v>
      </c>
      <c r="U179" s="3" t="s">
        <v>18</v>
      </c>
      <c r="V179" s="18"/>
      <c r="W179" s="18"/>
      <c r="X179" s="18"/>
      <c r="Y179" s="18"/>
      <c r="Z179" s="18"/>
      <c r="AA179" s="19"/>
      <c r="AB179" s="19"/>
      <c r="AC179" s="19"/>
      <c r="AD179" s="19"/>
      <c r="AE179" s="19"/>
      <c r="AF179" s="19"/>
    </row>
    <row r="180" spans="1:99" s="77" customFormat="1" ht="176.25">
      <c r="A180" s="211">
        <v>1</v>
      </c>
      <c r="B180" s="210" t="s">
        <v>153</v>
      </c>
      <c r="C180" s="35"/>
      <c r="D180" s="98"/>
      <c r="E180" s="35"/>
      <c r="F180" s="35"/>
      <c r="G180" s="35"/>
      <c r="H180" s="35"/>
      <c r="I180" s="99" t="s">
        <v>20</v>
      </c>
      <c r="J180" s="35"/>
      <c r="K180" s="43" t="s">
        <v>26</v>
      </c>
      <c r="L180" s="35" t="s">
        <v>154</v>
      </c>
      <c r="M180" s="73"/>
      <c r="N180" s="73"/>
      <c r="O180" s="73"/>
      <c r="P180" s="73"/>
      <c r="Q180" s="74">
        <v>565.649</v>
      </c>
      <c r="R180" s="73">
        <v>583.02599999999995</v>
      </c>
      <c r="S180" s="73"/>
      <c r="T180" s="73">
        <f>SUM(Q180:R180)</f>
        <v>1148.675</v>
      </c>
      <c r="U180" s="86"/>
      <c r="V180" s="75"/>
      <c r="W180" s="75"/>
      <c r="X180" s="75"/>
      <c r="Y180" s="75"/>
      <c r="Z180" s="75"/>
      <c r="AA180" s="76"/>
      <c r="AB180" s="76"/>
      <c r="AC180" s="76"/>
      <c r="AD180" s="76"/>
      <c r="AE180" s="76"/>
      <c r="AF180" s="76"/>
    </row>
    <row r="181" spans="1:99" s="77" customFormat="1">
      <c r="A181" s="211"/>
      <c r="B181" s="210"/>
      <c r="C181" s="35"/>
      <c r="D181" s="98"/>
      <c r="E181" s="35"/>
      <c r="F181" s="35"/>
      <c r="G181" s="35"/>
      <c r="H181" s="35"/>
      <c r="I181" s="99" t="s">
        <v>20</v>
      </c>
      <c r="J181" s="35"/>
      <c r="K181" s="43" t="s">
        <v>68</v>
      </c>
      <c r="L181" s="35" t="s">
        <v>177</v>
      </c>
      <c r="M181" s="73"/>
      <c r="N181" s="73"/>
      <c r="O181" s="73"/>
      <c r="P181" s="73"/>
      <c r="Q181" s="74">
        <v>5356.5429999999997</v>
      </c>
      <c r="R181" s="73">
        <v>3689.1289999999999</v>
      </c>
      <c r="S181" s="73"/>
      <c r="T181" s="73">
        <f t="shared" ref="T181:T199" si="16">SUM(Q181:R181)</f>
        <v>9045.6719999999987</v>
      </c>
      <c r="U181" s="86"/>
      <c r="V181" s="75"/>
      <c r="W181" s="75"/>
      <c r="X181" s="75"/>
      <c r="Y181" s="75"/>
      <c r="Z181" s="75"/>
      <c r="AA181" s="76"/>
      <c r="AB181" s="76"/>
      <c r="AC181" s="76"/>
      <c r="AD181" s="76"/>
      <c r="AE181" s="76"/>
      <c r="AF181" s="76"/>
    </row>
    <row r="182" spans="1:99" s="77" customFormat="1">
      <c r="A182" s="211"/>
      <c r="B182" s="210"/>
      <c r="C182" s="35"/>
      <c r="D182" s="98"/>
      <c r="E182" s="35"/>
      <c r="F182" s="35"/>
      <c r="G182" s="35"/>
      <c r="H182" s="35"/>
      <c r="I182" s="99" t="s">
        <v>20</v>
      </c>
      <c r="J182" s="35"/>
      <c r="K182" s="43" t="s">
        <v>143</v>
      </c>
      <c r="L182" s="35" t="s">
        <v>178</v>
      </c>
      <c r="M182" s="73"/>
      <c r="N182" s="73"/>
      <c r="O182" s="73"/>
      <c r="P182" s="73"/>
      <c r="Q182" s="74">
        <v>16.491</v>
      </c>
      <c r="R182" s="73">
        <v>34.863999999999997</v>
      </c>
      <c r="S182" s="73"/>
      <c r="T182" s="73">
        <f t="shared" si="16"/>
        <v>51.354999999999997</v>
      </c>
      <c r="U182" s="86"/>
      <c r="V182" s="75"/>
      <c r="W182" s="75"/>
      <c r="X182" s="75"/>
      <c r="Y182" s="75"/>
      <c r="Z182" s="75"/>
      <c r="AA182" s="76"/>
      <c r="AB182" s="76"/>
      <c r="AC182" s="76"/>
      <c r="AD182" s="76"/>
      <c r="AE182" s="76"/>
      <c r="AF182" s="76"/>
    </row>
    <row r="183" spans="1:99" s="77" customFormat="1" ht="105.75">
      <c r="A183" s="211"/>
      <c r="B183" s="210"/>
      <c r="C183" s="35"/>
      <c r="D183" s="98"/>
      <c r="E183" s="35"/>
      <c r="F183" s="35"/>
      <c r="G183" s="35"/>
      <c r="H183" s="35"/>
      <c r="I183" s="99" t="s">
        <v>20</v>
      </c>
      <c r="J183" s="35"/>
      <c r="K183" s="43" t="s">
        <v>151</v>
      </c>
      <c r="L183" s="35" t="s">
        <v>179</v>
      </c>
      <c r="M183" s="73"/>
      <c r="N183" s="73"/>
      <c r="O183" s="73"/>
      <c r="P183" s="73"/>
      <c r="Q183" s="74">
        <v>2295.3049999999998</v>
      </c>
      <c r="R183" s="73">
        <v>3529.9879999999998</v>
      </c>
      <c r="S183" s="73"/>
      <c r="T183" s="73">
        <f t="shared" si="16"/>
        <v>5825.2929999999997</v>
      </c>
      <c r="U183" s="86"/>
      <c r="V183" s="75"/>
      <c r="W183" s="75"/>
      <c r="X183" s="75"/>
      <c r="Y183" s="75"/>
      <c r="Z183" s="75"/>
      <c r="AA183" s="76"/>
      <c r="AB183" s="76"/>
      <c r="AC183" s="76"/>
      <c r="AD183" s="76"/>
      <c r="AE183" s="76"/>
      <c r="AF183" s="76"/>
    </row>
    <row r="184" spans="1:99" s="77" customFormat="1" ht="70.5">
      <c r="A184" s="211"/>
      <c r="B184" s="210"/>
      <c r="C184" s="35"/>
      <c r="D184" s="98"/>
      <c r="E184" s="35"/>
      <c r="F184" s="35"/>
      <c r="G184" s="35"/>
      <c r="H184" s="35"/>
      <c r="I184" s="99" t="s">
        <v>20</v>
      </c>
      <c r="J184" s="35"/>
      <c r="K184" s="43" t="s">
        <v>155</v>
      </c>
      <c r="L184" s="35" t="s">
        <v>180</v>
      </c>
      <c r="M184" s="73"/>
      <c r="N184" s="73"/>
      <c r="O184" s="73"/>
      <c r="P184" s="73"/>
      <c r="Q184" s="73">
        <f>SUM(Q185:Q189)</f>
        <v>4247.7420000000002</v>
      </c>
      <c r="R184" s="73">
        <f>SUM(R185:R189)</f>
        <v>6578.9959999999983</v>
      </c>
      <c r="S184" s="73"/>
      <c r="T184" s="73">
        <f t="shared" si="16"/>
        <v>10826.737999999998</v>
      </c>
      <c r="U184" s="43"/>
      <c r="V184" s="75"/>
      <c r="W184" s="75"/>
      <c r="X184" s="75"/>
      <c r="Y184" s="75"/>
      <c r="Z184" s="75"/>
      <c r="AA184" s="76"/>
      <c r="AB184" s="76"/>
      <c r="AC184" s="76"/>
      <c r="AD184" s="76"/>
      <c r="AE184" s="76"/>
      <c r="AF184" s="76"/>
    </row>
    <row r="185" spans="1:99" s="77" customFormat="1" ht="70.5">
      <c r="A185" s="211"/>
      <c r="B185" s="210"/>
      <c r="C185" s="35"/>
      <c r="D185" s="98"/>
      <c r="E185" s="35"/>
      <c r="F185" s="35"/>
      <c r="G185" s="35"/>
      <c r="H185" s="35"/>
      <c r="I185" s="99"/>
      <c r="J185" s="35"/>
      <c r="K185" s="100" t="s">
        <v>156</v>
      </c>
      <c r="L185" s="101" t="s">
        <v>181</v>
      </c>
      <c r="M185" s="102"/>
      <c r="N185" s="102"/>
      <c r="O185" s="102"/>
      <c r="P185" s="102"/>
      <c r="Q185" s="103">
        <v>154.75899999999999</v>
      </c>
      <c r="R185" s="102">
        <v>241.989</v>
      </c>
      <c r="S185" s="102"/>
      <c r="T185" s="73">
        <f t="shared" si="16"/>
        <v>396.74799999999999</v>
      </c>
      <c r="U185" s="104"/>
      <c r="V185" s="75"/>
      <c r="W185" s="75"/>
      <c r="X185" s="75"/>
      <c r="Y185" s="75"/>
      <c r="Z185" s="75"/>
      <c r="AA185" s="76"/>
      <c r="AB185" s="76"/>
      <c r="AC185" s="76"/>
      <c r="AD185" s="76"/>
      <c r="AE185" s="76"/>
      <c r="AF185" s="76"/>
    </row>
    <row r="186" spans="1:99" s="77" customFormat="1" ht="176.25">
      <c r="A186" s="211"/>
      <c r="B186" s="210"/>
      <c r="C186" s="35"/>
      <c r="D186" s="98"/>
      <c r="E186" s="35"/>
      <c r="F186" s="35"/>
      <c r="G186" s="35"/>
      <c r="H186" s="35"/>
      <c r="I186" s="99"/>
      <c r="J186" s="35"/>
      <c r="K186" s="100" t="s">
        <v>157</v>
      </c>
      <c r="L186" s="101" t="s">
        <v>190</v>
      </c>
      <c r="M186" s="102"/>
      <c r="N186" s="102"/>
      <c r="O186" s="102"/>
      <c r="P186" s="102"/>
      <c r="Q186" s="103">
        <v>2715.8620000000001</v>
      </c>
      <c r="R186" s="102">
        <v>4509.1629999999996</v>
      </c>
      <c r="S186" s="102"/>
      <c r="T186" s="73">
        <f t="shared" si="16"/>
        <v>7225.0249999999996</v>
      </c>
      <c r="U186" s="104"/>
      <c r="V186" s="75"/>
      <c r="W186" s="75"/>
      <c r="X186" s="75"/>
      <c r="Y186" s="75"/>
      <c r="Z186" s="75"/>
      <c r="AA186" s="76"/>
      <c r="AB186" s="76"/>
      <c r="AC186" s="76"/>
      <c r="AD186" s="76"/>
      <c r="AE186" s="76"/>
      <c r="AF186" s="76"/>
    </row>
    <row r="187" spans="1:99" s="77" customFormat="1" ht="246.75">
      <c r="A187" s="211"/>
      <c r="B187" s="210"/>
      <c r="C187" s="35"/>
      <c r="D187" s="98"/>
      <c r="E187" s="35"/>
      <c r="F187" s="35"/>
      <c r="G187" s="35"/>
      <c r="H187" s="35"/>
      <c r="I187" s="99"/>
      <c r="J187" s="35"/>
      <c r="K187" s="100" t="s">
        <v>158</v>
      </c>
      <c r="L187" s="101" t="s">
        <v>191</v>
      </c>
      <c r="M187" s="102"/>
      <c r="N187" s="102"/>
      <c r="O187" s="102"/>
      <c r="P187" s="102"/>
      <c r="Q187" s="103">
        <v>765.99400000000003</v>
      </c>
      <c r="R187" s="102">
        <v>1041.588</v>
      </c>
      <c r="S187" s="102"/>
      <c r="T187" s="73">
        <f t="shared" si="16"/>
        <v>1807.5819999999999</v>
      </c>
      <c r="U187" s="104"/>
      <c r="V187" s="75"/>
      <c r="W187" s="75"/>
      <c r="X187" s="75"/>
      <c r="Y187" s="75"/>
      <c r="Z187" s="75"/>
      <c r="AA187" s="76"/>
      <c r="AB187" s="76"/>
      <c r="AC187" s="76"/>
      <c r="AD187" s="76"/>
      <c r="AE187" s="76"/>
      <c r="AF187" s="76"/>
    </row>
    <row r="188" spans="1:99" s="77" customFormat="1" ht="105.75">
      <c r="A188" s="211"/>
      <c r="B188" s="210"/>
      <c r="C188" s="35"/>
      <c r="D188" s="98"/>
      <c r="E188" s="35"/>
      <c r="F188" s="35"/>
      <c r="G188" s="35"/>
      <c r="H188" s="35"/>
      <c r="I188" s="99"/>
      <c r="J188" s="35"/>
      <c r="K188" s="100" t="s">
        <v>159</v>
      </c>
      <c r="L188" s="101" t="s">
        <v>182</v>
      </c>
      <c r="M188" s="102"/>
      <c r="N188" s="102"/>
      <c r="O188" s="102"/>
      <c r="P188" s="102"/>
      <c r="Q188" s="103">
        <v>102.276</v>
      </c>
      <c r="R188" s="102">
        <v>109.56100000000001</v>
      </c>
      <c r="S188" s="102"/>
      <c r="T188" s="73">
        <f t="shared" si="16"/>
        <v>211.83699999999999</v>
      </c>
      <c r="U188" s="104"/>
      <c r="V188" s="75"/>
      <c r="W188" s="75"/>
      <c r="X188" s="75"/>
      <c r="Y188" s="75"/>
      <c r="Z188" s="75"/>
      <c r="AA188" s="76"/>
      <c r="AB188" s="76"/>
      <c r="AC188" s="76"/>
      <c r="AD188" s="76"/>
      <c r="AE188" s="76"/>
      <c r="AF188" s="76"/>
    </row>
    <row r="189" spans="1:99" s="77" customFormat="1" ht="141">
      <c r="A189" s="211"/>
      <c r="B189" s="210"/>
      <c r="C189" s="35"/>
      <c r="D189" s="98"/>
      <c r="E189" s="35"/>
      <c r="F189" s="35"/>
      <c r="G189" s="35"/>
      <c r="H189" s="35"/>
      <c r="I189" s="99"/>
      <c r="J189" s="35"/>
      <c r="K189" s="100" t="s">
        <v>160</v>
      </c>
      <c r="L189" s="101" t="s">
        <v>183</v>
      </c>
      <c r="M189" s="102"/>
      <c r="N189" s="102"/>
      <c r="O189" s="102"/>
      <c r="P189" s="102"/>
      <c r="Q189" s="103">
        <v>508.851</v>
      </c>
      <c r="R189" s="102">
        <v>676.69500000000005</v>
      </c>
      <c r="S189" s="102"/>
      <c r="T189" s="73">
        <f t="shared" si="16"/>
        <v>1185.546</v>
      </c>
      <c r="U189" s="104"/>
      <c r="V189" s="75"/>
      <c r="W189" s="75"/>
      <c r="X189" s="75"/>
      <c r="Y189" s="75"/>
      <c r="Z189" s="75"/>
      <c r="AA189" s="76"/>
      <c r="AB189" s="76"/>
      <c r="AC189" s="76"/>
      <c r="AD189" s="76"/>
      <c r="AE189" s="76"/>
      <c r="AF189" s="76"/>
    </row>
    <row r="190" spans="1:99" s="77" customFormat="1" ht="105.75">
      <c r="A190" s="211"/>
      <c r="B190" s="210"/>
      <c r="C190" s="35"/>
      <c r="D190" s="98"/>
      <c r="E190" s="35"/>
      <c r="F190" s="35"/>
      <c r="G190" s="35"/>
      <c r="H190" s="35"/>
      <c r="I190" s="99" t="s">
        <v>20</v>
      </c>
      <c r="J190" s="35"/>
      <c r="K190" s="43" t="s">
        <v>161</v>
      </c>
      <c r="L190" s="35" t="s">
        <v>185</v>
      </c>
      <c r="M190" s="73"/>
      <c r="N190" s="73"/>
      <c r="O190" s="73"/>
      <c r="P190" s="73"/>
      <c r="Q190" s="74">
        <v>15.224</v>
      </c>
      <c r="R190" s="73">
        <v>18.295000000000002</v>
      </c>
      <c r="S190" s="73"/>
      <c r="T190" s="73">
        <f t="shared" si="16"/>
        <v>33.519000000000005</v>
      </c>
      <c r="U190" s="86"/>
      <c r="V190" s="75"/>
      <c r="W190" s="75"/>
      <c r="X190" s="75"/>
      <c r="Y190" s="75"/>
      <c r="Z190" s="75"/>
      <c r="AA190" s="76"/>
      <c r="AB190" s="76"/>
      <c r="AC190" s="76"/>
      <c r="AD190" s="76"/>
      <c r="AE190" s="76"/>
      <c r="AF190" s="76"/>
    </row>
    <row r="191" spans="1:99" s="77" customFormat="1" ht="317.25">
      <c r="A191" s="211"/>
      <c r="B191" s="210"/>
      <c r="C191" s="35"/>
      <c r="D191" s="98"/>
      <c r="E191" s="35"/>
      <c r="F191" s="35"/>
      <c r="G191" s="35"/>
      <c r="H191" s="35"/>
      <c r="I191" s="99" t="s">
        <v>20</v>
      </c>
      <c r="J191" s="35"/>
      <c r="K191" s="43" t="s">
        <v>162</v>
      </c>
      <c r="L191" s="35" t="s">
        <v>184</v>
      </c>
      <c r="M191" s="73"/>
      <c r="N191" s="73"/>
      <c r="O191" s="73"/>
      <c r="P191" s="73"/>
      <c r="Q191" s="74">
        <v>6564.3059999999996</v>
      </c>
      <c r="R191" s="73">
        <v>7499.6379999999999</v>
      </c>
      <c r="S191" s="73"/>
      <c r="T191" s="73">
        <f t="shared" si="16"/>
        <v>14063.944</v>
      </c>
      <c r="U191" s="86"/>
      <c r="V191" s="75"/>
      <c r="W191" s="75"/>
      <c r="X191" s="75"/>
      <c r="Y191" s="75"/>
      <c r="Z191" s="75"/>
      <c r="AA191" s="76"/>
      <c r="AB191" s="76"/>
      <c r="AC191" s="76"/>
      <c r="AD191" s="76"/>
      <c r="AE191" s="76"/>
      <c r="AF191" s="76"/>
    </row>
    <row r="192" spans="1:99" s="77" customFormat="1" ht="70.5">
      <c r="A192" s="211"/>
      <c r="B192" s="210"/>
      <c r="C192" s="35"/>
      <c r="D192" s="98"/>
      <c r="E192" s="35"/>
      <c r="F192" s="35"/>
      <c r="G192" s="35"/>
      <c r="H192" s="35"/>
      <c r="I192" s="99" t="s">
        <v>20</v>
      </c>
      <c r="J192" s="35"/>
      <c r="K192" s="43" t="s">
        <v>163</v>
      </c>
      <c r="L192" s="35" t="s">
        <v>186</v>
      </c>
      <c r="M192" s="73"/>
      <c r="N192" s="73"/>
      <c r="O192" s="73"/>
      <c r="P192" s="73"/>
      <c r="Q192" s="74">
        <v>235.98699999999999</v>
      </c>
      <c r="R192" s="73">
        <v>234.905</v>
      </c>
      <c r="S192" s="73"/>
      <c r="T192" s="73">
        <f t="shared" si="16"/>
        <v>470.892</v>
      </c>
      <c r="U192" s="86"/>
      <c r="V192" s="75"/>
      <c r="W192" s="75"/>
      <c r="X192" s="75"/>
      <c r="Y192" s="75"/>
      <c r="Z192" s="75"/>
      <c r="AA192" s="76"/>
      <c r="AB192" s="76"/>
      <c r="AC192" s="76"/>
      <c r="AD192" s="76"/>
      <c r="AE192" s="76"/>
      <c r="AF192" s="76"/>
    </row>
    <row r="193" spans="1:32" s="77" customFormat="1" ht="70.5">
      <c r="A193" s="211"/>
      <c r="B193" s="210"/>
      <c r="C193" s="35"/>
      <c r="D193" s="98"/>
      <c r="E193" s="35"/>
      <c r="F193" s="35"/>
      <c r="G193" s="35"/>
      <c r="H193" s="35"/>
      <c r="I193" s="99" t="s">
        <v>20</v>
      </c>
      <c r="J193" s="35"/>
      <c r="K193" s="43" t="s">
        <v>168</v>
      </c>
      <c r="L193" s="35" t="s">
        <v>44</v>
      </c>
      <c r="M193" s="73"/>
      <c r="N193" s="73"/>
      <c r="O193" s="73"/>
      <c r="P193" s="73"/>
      <c r="Q193" s="74">
        <v>4.4690000000000003</v>
      </c>
      <c r="R193" s="73"/>
      <c r="S193" s="73"/>
      <c r="T193" s="73">
        <f t="shared" si="16"/>
        <v>4.4690000000000003</v>
      </c>
      <c r="U193" s="86"/>
      <c r="V193" s="75"/>
      <c r="W193" s="75"/>
      <c r="X193" s="75"/>
      <c r="Y193" s="75"/>
      <c r="Z193" s="75"/>
      <c r="AA193" s="76"/>
      <c r="AB193" s="76"/>
      <c r="AC193" s="76"/>
      <c r="AD193" s="76"/>
      <c r="AE193" s="76"/>
      <c r="AF193" s="76"/>
    </row>
    <row r="194" spans="1:32" s="77" customFormat="1" ht="105.75">
      <c r="A194" s="211"/>
      <c r="B194" s="210"/>
      <c r="C194" s="35"/>
      <c r="D194" s="98"/>
      <c r="E194" s="35"/>
      <c r="F194" s="35"/>
      <c r="G194" s="35"/>
      <c r="H194" s="35"/>
      <c r="I194" s="99"/>
      <c r="J194" s="35"/>
      <c r="K194" s="43" t="s">
        <v>164</v>
      </c>
      <c r="L194" s="35" t="s">
        <v>192</v>
      </c>
      <c r="M194" s="73"/>
      <c r="N194" s="73"/>
      <c r="O194" s="73"/>
      <c r="P194" s="73"/>
      <c r="Q194" s="74">
        <f>+Q195+Q196</f>
        <v>1620.481</v>
      </c>
      <c r="R194" s="73">
        <v>1585.011</v>
      </c>
      <c r="S194" s="73"/>
      <c r="T194" s="73">
        <f t="shared" si="16"/>
        <v>3205.4920000000002</v>
      </c>
      <c r="U194" s="86"/>
      <c r="V194" s="75"/>
      <c r="W194" s="75"/>
      <c r="X194" s="75"/>
      <c r="Y194" s="75"/>
      <c r="Z194" s="75"/>
      <c r="AA194" s="76"/>
      <c r="AB194" s="76"/>
      <c r="AC194" s="76"/>
      <c r="AD194" s="76"/>
      <c r="AE194" s="76"/>
      <c r="AF194" s="76"/>
    </row>
    <row r="195" spans="1:32" s="77" customFormat="1" ht="70.5">
      <c r="A195" s="211"/>
      <c r="B195" s="210"/>
      <c r="C195" s="35"/>
      <c r="D195" s="98"/>
      <c r="E195" s="35"/>
      <c r="F195" s="35"/>
      <c r="G195" s="35"/>
      <c r="H195" s="35"/>
      <c r="I195" s="99" t="s">
        <v>27</v>
      </c>
      <c r="J195" s="35"/>
      <c r="K195" s="100" t="s">
        <v>28</v>
      </c>
      <c r="L195" s="101" t="s">
        <v>29</v>
      </c>
      <c r="M195" s="102"/>
      <c r="N195" s="102"/>
      <c r="O195" s="102"/>
      <c r="P195" s="102"/>
      <c r="Q195" s="103">
        <v>1583.0740000000001</v>
      </c>
      <c r="R195" s="102">
        <v>1585.011</v>
      </c>
      <c r="S195" s="102"/>
      <c r="T195" s="73">
        <f t="shared" si="16"/>
        <v>3168.085</v>
      </c>
      <c r="U195" s="104"/>
      <c r="V195" s="75"/>
      <c r="W195" s="75"/>
      <c r="X195" s="75"/>
      <c r="Y195" s="75"/>
      <c r="Z195" s="75"/>
      <c r="AA195" s="76"/>
      <c r="AB195" s="76"/>
      <c r="AC195" s="76"/>
      <c r="AD195" s="76"/>
      <c r="AE195" s="76"/>
      <c r="AF195" s="76"/>
    </row>
    <row r="196" spans="1:32" s="77" customFormat="1">
      <c r="A196" s="211"/>
      <c r="B196" s="210"/>
      <c r="C196" s="35"/>
      <c r="D196" s="98"/>
      <c r="E196" s="35"/>
      <c r="F196" s="35"/>
      <c r="G196" s="35"/>
      <c r="H196" s="35"/>
      <c r="I196" s="99" t="s">
        <v>20</v>
      </c>
      <c r="J196" s="35"/>
      <c r="K196" s="100" t="s">
        <v>30</v>
      </c>
      <c r="L196" s="101" t="s">
        <v>31</v>
      </c>
      <c r="M196" s="102"/>
      <c r="N196" s="102"/>
      <c r="O196" s="102"/>
      <c r="P196" s="102"/>
      <c r="Q196" s="103">
        <v>37.406999999999996</v>
      </c>
      <c r="R196" s="102"/>
      <c r="S196" s="102"/>
      <c r="T196" s="73">
        <f t="shared" si="16"/>
        <v>37.406999999999996</v>
      </c>
      <c r="U196" s="104"/>
      <c r="V196" s="75"/>
      <c r="W196" s="75"/>
      <c r="X196" s="75"/>
      <c r="Y196" s="75"/>
      <c r="Z196" s="75"/>
      <c r="AA196" s="76"/>
      <c r="AB196" s="76"/>
      <c r="AC196" s="76"/>
      <c r="AD196" s="76"/>
      <c r="AE196" s="76"/>
      <c r="AF196" s="76"/>
    </row>
    <row r="197" spans="1:32" s="77" customFormat="1" ht="105.75">
      <c r="A197" s="211"/>
      <c r="B197" s="210"/>
      <c r="C197" s="35"/>
      <c r="D197" s="98"/>
      <c r="E197" s="35"/>
      <c r="F197" s="35"/>
      <c r="G197" s="35"/>
      <c r="H197" s="35"/>
      <c r="I197" s="99" t="s">
        <v>20</v>
      </c>
      <c r="J197" s="35"/>
      <c r="K197" s="43" t="s">
        <v>165</v>
      </c>
      <c r="L197" s="35" t="s">
        <v>187</v>
      </c>
      <c r="M197" s="73"/>
      <c r="N197" s="73"/>
      <c r="O197" s="73"/>
      <c r="P197" s="73"/>
      <c r="Q197" s="74">
        <v>231.42</v>
      </c>
      <c r="R197" s="73">
        <v>294.83999999999997</v>
      </c>
      <c r="S197" s="73"/>
      <c r="T197" s="73">
        <f t="shared" si="16"/>
        <v>526.26</v>
      </c>
      <c r="U197" s="86"/>
      <c r="V197" s="75"/>
      <c r="W197" s="75"/>
      <c r="X197" s="75"/>
      <c r="Y197" s="75"/>
      <c r="Z197" s="75"/>
      <c r="AA197" s="76"/>
      <c r="AB197" s="76"/>
      <c r="AC197" s="76"/>
      <c r="AD197" s="76"/>
      <c r="AE197" s="76"/>
      <c r="AF197" s="76"/>
    </row>
    <row r="198" spans="1:32" s="77" customFormat="1" ht="105.75">
      <c r="A198" s="211"/>
      <c r="B198" s="210"/>
      <c r="C198" s="35"/>
      <c r="D198" s="98"/>
      <c r="E198" s="35"/>
      <c r="F198" s="35"/>
      <c r="G198" s="35"/>
      <c r="H198" s="35"/>
      <c r="I198" s="99" t="s">
        <v>27</v>
      </c>
      <c r="J198" s="35"/>
      <c r="K198" s="43" t="s">
        <v>166</v>
      </c>
      <c r="L198" s="35" t="s">
        <v>188</v>
      </c>
      <c r="M198" s="73"/>
      <c r="N198" s="73"/>
      <c r="O198" s="73"/>
      <c r="P198" s="73"/>
      <c r="Q198" s="74">
        <v>1365</v>
      </c>
      <c r="R198" s="73"/>
      <c r="S198" s="73"/>
      <c r="T198" s="73">
        <f t="shared" si="16"/>
        <v>1365</v>
      </c>
      <c r="U198" s="86"/>
      <c r="V198" s="75"/>
      <c r="W198" s="75"/>
      <c r="X198" s="75"/>
      <c r="Y198" s="75"/>
      <c r="Z198" s="75"/>
      <c r="AA198" s="76"/>
      <c r="AB198" s="76"/>
      <c r="AC198" s="76"/>
      <c r="AD198" s="76"/>
      <c r="AE198" s="76"/>
      <c r="AF198" s="76"/>
    </row>
    <row r="199" spans="1:32" s="77" customFormat="1" ht="141">
      <c r="A199" s="211"/>
      <c r="B199" s="210"/>
      <c r="C199" s="35"/>
      <c r="D199" s="98"/>
      <c r="E199" s="35"/>
      <c r="F199" s="35"/>
      <c r="G199" s="35"/>
      <c r="H199" s="35"/>
      <c r="I199" s="99" t="s">
        <v>20</v>
      </c>
      <c r="J199" s="35"/>
      <c r="K199" s="43" t="s">
        <v>167</v>
      </c>
      <c r="L199" s="35" t="s">
        <v>193</v>
      </c>
      <c r="M199" s="73"/>
      <c r="N199" s="73"/>
      <c r="O199" s="73"/>
      <c r="P199" s="73"/>
      <c r="Q199" s="74">
        <v>31.291</v>
      </c>
      <c r="R199" s="73">
        <v>23.12</v>
      </c>
      <c r="S199" s="73"/>
      <c r="T199" s="73">
        <f t="shared" si="16"/>
        <v>54.411000000000001</v>
      </c>
      <c r="U199" s="86"/>
      <c r="V199" s="75"/>
      <c r="W199" s="75"/>
      <c r="X199" s="75"/>
      <c r="Y199" s="75"/>
      <c r="Z199" s="75"/>
      <c r="AA199" s="76"/>
      <c r="AB199" s="76"/>
      <c r="AC199" s="76"/>
      <c r="AD199" s="76"/>
      <c r="AE199" s="76"/>
      <c r="AF199" s="76"/>
    </row>
    <row r="200" spans="1:32" ht="48" customHeight="1">
      <c r="A200" s="198" t="s">
        <v>21</v>
      </c>
      <c r="B200" s="198"/>
      <c r="C200" s="198"/>
      <c r="D200" s="198"/>
      <c r="E200" s="198"/>
      <c r="F200" s="198"/>
      <c r="G200" s="198"/>
      <c r="H200" s="198"/>
      <c r="I200" s="198"/>
      <c r="J200" s="198"/>
      <c r="K200" s="198"/>
      <c r="L200" s="198"/>
      <c r="M200" s="198"/>
      <c r="N200" s="198"/>
      <c r="O200" s="198"/>
      <c r="P200" s="198"/>
      <c r="Q200" s="198"/>
      <c r="R200" s="198"/>
      <c r="S200" s="198"/>
      <c r="T200" s="198"/>
      <c r="U200" s="198"/>
      <c r="V200" s="50"/>
      <c r="W200" s="51"/>
      <c r="X200" s="51"/>
      <c r="Y200" s="51"/>
      <c r="Z200" s="51"/>
      <c r="AA200" s="52"/>
      <c r="AB200" s="52"/>
      <c r="AC200" s="52"/>
      <c r="AD200" s="52"/>
      <c r="AE200" s="52"/>
      <c r="AF200" s="52"/>
    </row>
    <row r="201" spans="1:32" ht="241.5">
      <c r="A201" s="5">
        <v>13</v>
      </c>
      <c r="B201" s="5" t="s">
        <v>172</v>
      </c>
      <c r="C201" s="5"/>
      <c r="D201" s="5"/>
      <c r="E201" s="5" t="s">
        <v>196</v>
      </c>
      <c r="F201" s="3" t="s">
        <v>88</v>
      </c>
      <c r="G201" s="3" t="s">
        <v>173</v>
      </c>
      <c r="H201" s="3" t="s">
        <v>131</v>
      </c>
      <c r="I201" s="5"/>
      <c r="J201" s="5"/>
      <c r="K201" s="5"/>
      <c r="L201" s="5" t="s">
        <v>25</v>
      </c>
      <c r="M201" s="5"/>
      <c r="N201" s="5"/>
      <c r="O201" s="5"/>
      <c r="P201" s="5">
        <f>SUM(P202:P206)</f>
        <v>0</v>
      </c>
      <c r="Q201" s="5">
        <f>SUM(Q202:Q206)</f>
        <v>2203.1789999999996</v>
      </c>
      <c r="R201" s="5">
        <f>SUM(R202:R206)</f>
        <v>2797.4809999999998</v>
      </c>
      <c r="S201" s="5"/>
      <c r="T201" s="108">
        <f>SUM(T202:T206)</f>
        <v>5000.6599999999989</v>
      </c>
      <c r="U201" s="5"/>
      <c r="V201" s="51"/>
      <c r="W201" s="51"/>
    </row>
    <row r="202" spans="1:32" ht="70.5">
      <c r="A202" s="31"/>
      <c r="B202" s="105"/>
      <c r="C202" s="35"/>
      <c r="D202" s="35"/>
      <c r="E202" s="105"/>
      <c r="F202" s="35"/>
      <c r="G202" s="35"/>
      <c r="H202" s="35"/>
      <c r="I202" s="33" t="s">
        <v>20</v>
      </c>
      <c r="J202" s="1"/>
      <c r="K202" s="43" t="s">
        <v>26</v>
      </c>
      <c r="L202" s="107" t="s">
        <v>73</v>
      </c>
      <c r="M202" s="106"/>
      <c r="N202" s="73"/>
      <c r="O202" s="73"/>
      <c r="P202" s="73"/>
      <c r="Q202" s="73">
        <v>357.88</v>
      </c>
      <c r="R202" s="73">
        <v>459.06799999999998</v>
      </c>
      <c r="S202" s="73"/>
      <c r="T202" s="73">
        <f>SUM(N202:S202)</f>
        <v>816.94799999999998</v>
      </c>
      <c r="U202" s="105"/>
      <c r="V202" s="51"/>
      <c r="W202" s="51"/>
    </row>
    <row r="203" spans="1:32" ht="70.5">
      <c r="A203" s="31"/>
      <c r="B203" s="105"/>
      <c r="C203" s="35"/>
      <c r="D203" s="35"/>
      <c r="E203" s="105"/>
      <c r="F203" s="35"/>
      <c r="G203" s="35"/>
      <c r="H203" s="35"/>
      <c r="I203" s="33" t="s">
        <v>20</v>
      </c>
      <c r="J203" s="1"/>
      <c r="K203" s="43" t="s">
        <v>32</v>
      </c>
      <c r="L203" s="107" t="s">
        <v>74</v>
      </c>
      <c r="M203" s="106"/>
      <c r="N203" s="73"/>
      <c r="O203" s="73"/>
      <c r="P203" s="73"/>
      <c r="Q203" s="73">
        <v>11.709</v>
      </c>
      <c r="R203" s="73">
        <v>21</v>
      </c>
      <c r="S203" s="73"/>
      <c r="T203" s="73">
        <f>SUM(N203:S203)</f>
        <v>32.709000000000003</v>
      </c>
      <c r="U203" s="105"/>
      <c r="V203" s="51"/>
      <c r="W203" s="51"/>
    </row>
    <row r="204" spans="1:32" ht="70.5">
      <c r="A204" s="31"/>
      <c r="B204" s="105"/>
      <c r="C204" s="35"/>
      <c r="D204" s="35"/>
      <c r="E204" s="105"/>
      <c r="F204" s="35"/>
      <c r="G204" s="35"/>
      <c r="H204" s="35"/>
      <c r="I204" s="33" t="s">
        <v>20</v>
      </c>
      <c r="J204" s="1"/>
      <c r="K204" s="43" t="s">
        <v>151</v>
      </c>
      <c r="L204" s="107" t="s">
        <v>189</v>
      </c>
      <c r="M204" s="106"/>
      <c r="N204" s="73"/>
      <c r="O204" s="73"/>
      <c r="P204" s="73"/>
      <c r="Q204" s="73">
        <v>15.377000000000001</v>
      </c>
      <c r="R204" s="73">
        <v>30.603000000000002</v>
      </c>
      <c r="S204" s="73"/>
      <c r="T204" s="73">
        <f>SUM(N204:S204)</f>
        <v>45.980000000000004</v>
      </c>
      <c r="U204" s="105"/>
      <c r="V204" s="51"/>
      <c r="W204" s="51"/>
    </row>
    <row r="205" spans="1:32" ht="70.5">
      <c r="A205" s="31"/>
      <c r="B205" s="105"/>
      <c r="C205" s="35"/>
      <c r="D205" s="35"/>
      <c r="E205" s="105"/>
      <c r="F205" s="35"/>
      <c r="G205" s="35"/>
      <c r="H205" s="35"/>
      <c r="I205" s="33" t="s">
        <v>20</v>
      </c>
      <c r="J205" s="1"/>
      <c r="K205" s="43" t="s">
        <v>75</v>
      </c>
      <c r="L205" s="107" t="s">
        <v>76</v>
      </c>
      <c r="M205" s="106"/>
      <c r="N205" s="73"/>
      <c r="O205" s="73"/>
      <c r="P205" s="73"/>
      <c r="Q205" s="73">
        <v>1811.08</v>
      </c>
      <c r="R205" s="73">
        <v>2286.81</v>
      </c>
      <c r="S205" s="73"/>
      <c r="T205" s="73">
        <f>SUM(N205:S205)</f>
        <v>4097.8899999999994</v>
      </c>
      <c r="U205" s="105"/>
      <c r="V205" s="51"/>
      <c r="W205" s="51"/>
    </row>
    <row r="206" spans="1:32" ht="70.5">
      <c r="A206" s="31"/>
      <c r="B206" s="105"/>
      <c r="C206" s="35"/>
      <c r="D206" s="35"/>
      <c r="E206" s="105"/>
      <c r="F206" s="35"/>
      <c r="G206" s="35"/>
      <c r="H206" s="35"/>
      <c r="I206" s="33" t="s">
        <v>20</v>
      </c>
      <c r="J206" s="1"/>
      <c r="K206" s="43" t="s">
        <v>77</v>
      </c>
      <c r="L206" s="107" t="s">
        <v>44</v>
      </c>
      <c r="M206" s="106"/>
      <c r="N206" s="73"/>
      <c r="O206" s="73"/>
      <c r="P206" s="73"/>
      <c r="Q206" s="73">
        <v>7.133</v>
      </c>
      <c r="R206" s="73"/>
      <c r="S206" s="73"/>
      <c r="T206" s="73">
        <f>SUM(N206:S206)</f>
        <v>7.133</v>
      </c>
      <c r="U206" s="105"/>
      <c r="V206" s="51"/>
      <c r="W206" s="51"/>
    </row>
    <row r="207" spans="1:32" ht="48" customHeight="1">
      <c r="A207" s="198" t="s">
        <v>210</v>
      </c>
      <c r="B207" s="198"/>
      <c r="C207" s="198"/>
      <c r="D207" s="198"/>
      <c r="E207" s="198"/>
      <c r="F207" s="198"/>
      <c r="G207" s="198"/>
      <c r="H207" s="198"/>
      <c r="I207" s="198"/>
      <c r="J207" s="198"/>
      <c r="K207" s="198"/>
      <c r="L207" s="198"/>
      <c r="M207" s="198"/>
      <c r="N207" s="198"/>
      <c r="O207" s="198"/>
      <c r="P207" s="198"/>
      <c r="Q207" s="198"/>
      <c r="R207" s="198"/>
      <c r="S207" s="198"/>
      <c r="T207" s="198"/>
      <c r="U207" s="198"/>
    </row>
    <row r="208" spans="1:32" s="20" customFormat="1" ht="241.5">
      <c r="A208" s="5">
        <v>14</v>
      </c>
      <c r="B208" s="109"/>
      <c r="C208" s="5" t="s">
        <v>39</v>
      </c>
      <c r="D208" s="95" t="s">
        <v>17</v>
      </c>
      <c r="E208" s="5" t="s">
        <v>194</v>
      </c>
      <c r="F208" s="5" t="s">
        <v>46</v>
      </c>
      <c r="G208" s="5" t="s">
        <v>41</v>
      </c>
      <c r="H208" s="5" t="s">
        <v>42</v>
      </c>
      <c r="I208" s="4" t="s">
        <v>20</v>
      </c>
      <c r="J208" s="5"/>
      <c r="K208" s="95"/>
      <c r="L208" s="5" t="s">
        <v>11</v>
      </c>
      <c r="M208" s="10"/>
      <c r="N208" s="10"/>
      <c r="O208" s="10"/>
      <c r="P208" s="10">
        <f>+P209+P215</f>
        <v>1338.1680000000001</v>
      </c>
      <c r="Q208" s="10">
        <f>+Q209+Q215</f>
        <v>3349.5089999999996</v>
      </c>
      <c r="R208" s="10">
        <f>+R209+R215</f>
        <v>5330.2860000000001</v>
      </c>
      <c r="S208" s="10"/>
      <c r="T208" s="10">
        <f>+T209+T215</f>
        <v>10017.963</v>
      </c>
      <c r="U208" s="3" t="s">
        <v>18</v>
      </c>
      <c r="V208" s="18"/>
      <c r="W208" s="18"/>
      <c r="X208" s="18"/>
      <c r="Y208" s="18"/>
      <c r="Z208" s="18"/>
      <c r="AA208" s="19"/>
      <c r="AB208" s="19"/>
      <c r="AC208" s="19"/>
      <c r="AD208" s="19"/>
      <c r="AE208" s="19"/>
      <c r="AF208" s="19"/>
    </row>
    <row r="209" spans="1:32" ht="70.5">
      <c r="A209" s="31" t="s">
        <v>24</v>
      </c>
      <c r="B209" s="105" t="s">
        <v>170</v>
      </c>
      <c r="C209" s="35"/>
      <c r="D209" s="35"/>
      <c r="E209" s="105"/>
      <c r="F209" s="35"/>
      <c r="G209" s="35"/>
      <c r="H209" s="35"/>
      <c r="I209" s="33"/>
      <c r="J209" s="1"/>
      <c r="K209" s="43"/>
      <c r="L209" s="43" t="s">
        <v>25</v>
      </c>
      <c r="M209" s="106"/>
      <c r="N209" s="73"/>
      <c r="O209" s="73"/>
      <c r="P209" s="73">
        <f>SUM(P210:P214)</f>
        <v>1338.1680000000001</v>
      </c>
      <c r="Q209" s="73">
        <f>SUM(Q210:Q214)</f>
        <v>1027.558</v>
      </c>
      <c r="R209" s="73">
        <f>SUM(R210:R214)</f>
        <v>2951.4389999999999</v>
      </c>
      <c r="S209" s="73"/>
      <c r="T209" s="73">
        <f>SUM(T210:T214)</f>
        <v>5317.1649999999991</v>
      </c>
      <c r="U209" s="105"/>
      <c r="V209" s="51"/>
      <c r="W209" s="51"/>
    </row>
    <row r="210" spans="1:32" ht="70.5">
      <c r="A210" s="31"/>
      <c r="B210" s="105"/>
      <c r="C210" s="35"/>
      <c r="D210" s="35"/>
      <c r="E210" s="105"/>
      <c r="F210" s="35"/>
      <c r="G210" s="35"/>
      <c r="H210" s="35"/>
      <c r="I210" s="33"/>
      <c r="J210" s="1"/>
      <c r="K210" s="43" t="s">
        <v>26</v>
      </c>
      <c r="L210" s="107" t="s">
        <v>73</v>
      </c>
      <c r="M210" s="106"/>
      <c r="N210" s="73"/>
      <c r="O210" s="73"/>
      <c r="P210" s="73">
        <v>288.36</v>
      </c>
      <c r="Q210" s="73">
        <v>339.17200000000003</v>
      </c>
      <c r="R210" s="73">
        <v>383.70699999999999</v>
      </c>
      <c r="S210" s="73"/>
      <c r="T210" s="73">
        <f>SUM(N210:S210)</f>
        <v>1011.239</v>
      </c>
      <c r="U210" s="105"/>
      <c r="V210" s="51"/>
      <c r="W210" s="51"/>
    </row>
    <row r="211" spans="1:32" ht="70.5">
      <c r="A211" s="31"/>
      <c r="B211" s="105"/>
      <c r="C211" s="35"/>
      <c r="D211" s="35"/>
      <c r="E211" s="105"/>
      <c r="F211" s="35"/>
      <c r="G211" s="35"/>
      <c r="H211" s="35"/>
      <c r="I211" s="33" t="s">
        <v>20</v>
      </c>
      <c r="J211" s="1"/>
      <c r="K211" s="43" t="s">
        <v>32</v>
      </c>
      <c r="L211" s="107" t="s">
        <v>74</v>
      </c>
      <c r="M211" s="106"/>
      <c r="N211" s="73"/>
      <c r="O211" s="73"/>
      <c r="P211" s="73">
        <v>11.144</v>
      </c>
      <c r="Q211" s="73">
        <v>11.154</v>
      </c>
      <c r="R211" s="73">
        <v>18.675000000000001</v>
      </c>
      <c r="S211" s="73"/>
      <c r="T211" s="73">
        <f>SUM(N211:S211)</f>
        <v>40.972999999999999</v>
      </c>
      <c r="U211" s="105"/>
      <c r="V211" s="51"/>
      <c r="W211" s="51"/>
    </row>
    <row r="212" spans="1:32" ht="70.5">
      <c r="A212" s="31"/>
      <c r="B212" s="105"/>
      <c r="C212" s="35"/>
      <c r="D212" s="35"/>
      <c r="E212" s="105"/>
      <c r="F212" s="35"/>
      <c r="G212" s="35"/>
      <c r="H212" s="35"/>
      <c r="I212" s="33" t="s">
        <v>20</v>
      </c>
      <c r="J212" s="1"/>
      <c r="K212" s="43" t="s">
        <v>151</v>
      </c>
      <c r="L212" s="107" t="s">
        <v>189</v>
      </c>
      <c r="M212" s="106"/>
      <c r="N212" s="73"/>
      <c r="O212" s="73"/>
      <c r="P212" s="73"/>
      <c r="Q212" s="73">
        <v>3.9670000000000001</v>
      </c>
      <c r="R212" s="73">
        <v>16.661999999999999</v>
      </c>
      <c r="S212" s="73"/>
      <c r="T212" s="73">
        <f>SUM(N212:S212)</f>
        <v>20.628999999999998</v>
      </c>
      <c r="U212" s="105"/>
      <c r="V212" s="51"/>
      <c r="W212" s="51"/>
    </row>
    <row r="213" spans="1:32" ht="70.5">
      <c r="A213" s="31"/>
      <c r="B213" s="105"/>
      <c r="C213" s="35"/>
      <c r="D213" s="35"/>
      <c r="E213" s="105"/>
      <c r="F213" s="35"/>
      <c r="G213" s="35"/>
      <c r="H213" s="35"/>
      <c r="I213" s="33" t="s">
        <v>20</v>
      </c>
      <c r="J213" s="1"/>
      <c r="K213" s="43" t="s">
        <v>75</v>
      </c>
      <c r="L213" s="107" t="s">
        <v>76</v>
      </c>
      <c r="M213" s="106"/>
      <c r="N213" s="73"/>
      <c r="O213" s="73"/>
      <c r="P213" s="73">
        <v>1038.664</v>
      </c>
      <c r="Q213" s="73">
        <v>665.27499999999998</v>
      </c>
      <c r="R213" s="73">
        <v>2532.395</v>
      </c>
      <c r="S213" s="73"/>
      <c r="T213" s="73">
        <f>SUM(N213:S213)</f>
        <v>4236.3339999999998</v>
      </c>
      <c r="U213" s="105"/>
      <c r="V213" s="51"/>
      <c r="W213" s="51"/>
    </row>
    <row r="214" spans="1:32" ht="70.5">
      <c r="A214" s="31"/>
      <c r="B214" s="105"/>
      <c r="C214" s="35"/>
      <c r="D214" s="35"/>
      <c r="E214" s="105"/>
      <c r="F214" s="35"/>
      <c r="G214" s="35"/>
      <c r="H214" s="35"/>
      <c r="I214" s="33" t="s">
        <v>20</v>
      </c>
      <c r="J214" s="1"/>
      <c r="K214" s="43" t="s">
        <v>77</v>
      </c>
      <c r="L214" s="107" t="s">
        <v>44</v>
      </c>
      <c r="M214" s="106"/>
      <c r="N214" s="73"/>
      <c r="O214" s="73"/>
      <c r="P214" s="73"/>
      <c r="Q214" s="73">
        <v>7.99</v>
      </c>
      <c r="R214" s="73"/>
      <c r="S214" s="73"/>
      <c r="T214" s="73">
        <f>SUM(N214:S214)</f>
        <v>7.99</v>
      </c>
      <c r="U214" s="105"/>
      <c r="V214" s="51"/>
      <c r="W214" s="51"/>
    </row>
    <row r="215" spans="1:32" s="77" customFormat="1" ht="70.5">
      <c r="A215" s="110" t="s">
        <v>19</v>
      </c>
      <c r="B215" s="105" t="s">
        <v>72</v>
      </c>
      <c r="C215" s="35"/>
      <c r="D215" s="98"/>
      <c r="E215" s="35"/>
      <c r="F215" s="35"/>
      <c r="G215" s="35"/>
      <c r="H215" s="35"/>
      <c r="I215" s="99"/>
      <c r="J215" s="203">
        <v>123</v>
      </c>
      <c r="K215" s="43"/>
      <c r="L215" s="43" t="s">
        <v>25</v>
      </c>
      <c r="M215" s="111"/>
      <c r="N215" s="73"/>
      <c r="O215" s="73"/>
      <c r="P215" s="73"/>
      <c r="Q215" s="73">
        <f>Q216+Q217+Q218+Q219</f>
        <v>2321.9509999999996</v>
      </c>
      <c r="R215" s="73">
        <f>R216+R217+R218+R219</f>
        <v>2378.8470000000002</v>
      </c>
      <c r="S215" s="73"/>
      <c r="T215" s="73">
        <f>T216+T217+T218+T219</f>
        <v>4700.7980000000007</v>
      </c>
      <c r="U215" s="105"/>
      <c r="V215" s="75"/>
      <c r="W215" s="75"/>
    </row>
    <row r="216" spans="1:32" ht="70.5">
      <c r="A216" s="31"/>
      <c r="B216" s="105"/>
      <c r="C216" s="35"/>
      <c r="D216" s="35"/>
      <c r="E216" s="105"/>
      <c r="F216" s="35"/>
      <c r="G216" s="35"/>
      <c r="H216" s="35"/>
      <c r="I216" s="33" t="s">
        <v>20</v>
      </c>
      <c r="J216" s="203"/>
      <c r="K216" s="43" t="s">
        <v>26</v>
      </c>
      <c r="L216" s="107" t="s">
        <v>73</v>
      </c>
      <c r="M216" s="106"/>
      <c r="N216" s="73"/>
      <c r="O216" s="73"/>
      <c r="P216" s="73"/>
      <c r="Q216" s="73">
        <v>402.79399999999998</v>
      </c>
      <c r="R216" s="73">
        <v>462.80500000000001</v>
      </c>
      <c r="S216" s="73"/>
      <c r="T216" s="73">
        <f>SUM(N216:S216)</f>
        <v>865.59899999999993</v>
      </c>
      <c r="U216" s="105"/>
      <c r="V216" s="51"/>
      <c r="W216" s="51"/>
    </row>
    <row r="217" spans="1:32" ht="70.5">
      <c r="A217" s="31"/>
      <c r="B217" s="105"/>
      <c r="C217" s="35"/>
      <c r="D217" s="35"/>
      <c r="E217" s="105"/>
      <c r="F217" s="35"/>
      <c r="G217" s="35"/>
      <c r="H217" s="35"/>
      <c r="I217" s="33" t="s">
        <v>20</v>
      </c>
      <c r="J217" s="203"/>
      <c r="K217" s="43" t="s">
        <v>32</v>
      </c>
      <c r="L217" s="107" t="s">
        <v>74</v>
      </c>
      <c r="M217" s="106"/>
      <c r="N217" s="73"/>
      <c r="O217" s="73"/>
      <c r="P217" s="73"/>
      <c r="Q217" s="73">
        <v>5.6550000000000002</v>
      </c>
      <c r="R217" s="73">
        <v>18.747</v>
      </c>
      <c r="S217" s="73"/>
      <c r="T217" s="73">
        <f>SUM(N217:S217)</f>
        <v>24.402000000000001</v>
      </c>
      <c r="U217" s="105"/>
      <c r="V217" s="51"/>
      <c r="W217" s="51"/>
    </row>
    <row r="218" spans="1:32" ht="70.5">
      <c r="A218" s="31"/>
      <c r="B218" s="105"/>
      <c r="C218" s="35"/>
      <c r="D218" s="35"/>
      <c r="E218" s="105"/>
      <c r="F218" s="35"/>
      <c r="G218" s="35"/>
      <c r="H218" s="35"/>
      <c r="I218" s="33" t="s">
        <v>20</v>
      </c>
      <c r="J218" s="203"/>
      <c r="K218" s="43" t="s">
        <v>75</v>
      </c>
      <c r="L218" s="107" t="s">
        <v>76</v>
      </c>
      <c r="M218" s="106"/>
      <c r="N218" s="73"/>
      <c r="O218" s="73"/>
      <c r="P218" s="73"/>
      <c r="Q218" s="73">
        <v>1905.59</v>
      </c>
      <c r="R218" s="73">
        <v>1897.2950000000001</v>
      </c>
      <c r="S218" s="73"/>
      <c r="T218" s="73">
        <f>SUM(N218:S218)</f>
        <v>3802.8850000000002</v>
      </c>
      <c r="U218" s="105"/>
      <c r="V218" s="51"/>
      <c r="W218" s="51"/>
    </row>
    <row r="219" spans="1:32" ht="70.5">
      <c r="A219" s="31"/>
      <c r="B219" s="105"/>
      <c r="C219" s="35"/>
      <c r="D219" s="35"/>
      <c r="E219" s="105"/>
      <c r="F219" s="35"/>
      <c r="G219" s="35"/>
      <c r="H219" s="35"/>
      <c r="I219" s="33" t="s">
        <v>20</v>
      </c>
      <c r="J219" s="203"/>
      <c r="K219" s="43" t="s">
        <v>77</v>
      </c>
      <c r="L219" s="107" t="s">
        <v>44</v>
      </c>
      <c r="M219" s="106"/>
      <c r="N219" s="73"/>
      <c r="O219" s="73"/>
      <c r="P219" s="73"/>
      <c r="Q219" s="73">
        <v>7.9119999999999999</v>
      </c>
      <c r="R219" s="73"/>
      <c r="S219" s="73"/>
      <c r="T219" s="73">
        <f>SUM(N219:S219)</f>
        <v>7.9119999999999999</v>
      </c>
      <c r="U219" s="105"/>
      <c r="V219" s="51"/>
      <c r="W219" s="51"/>
    </row>
    <row r="220" spans="1:32" s="82" customFormat="1" ht="63.75" customHeight="1">
      <c r="A220" s="91">
        <v>3</v>
      </c>
      <c r="B220" s="91">
        <v>4</v>
      </c>
      <c r="C220" s="91"/>
      <c r="D220" s="92"/>
      <c r="E220" s="91"/>
      <c r="F220" s="91"/>
      <c r="G220" s="91"/>
      <c r="H220" s="91"/>
      <c r="I220" s="91"/>
      <c r="J220" s="91"/>
      <c r="K220" s="91"/>
      <c r="L220" s="91"/>
      <c r="M220" s="78"/>
      <c r="N220" s="78"/>
      <c r="O220" s="78"/>
      <c r="P220" s="78">
        <f t="shared" ref="P220:R220" si="17">+P208+P201+P179</f>
        <v>1338.1680000000001</v>
      </c>
      <c r="Q220" s="78">
        <f t="shared" si="17"/>
        <v>28102.595999999998</v>
      </c>
      <c r="R220" s="78">
        <f t="shared" si="17"/>
        <v>32199.578999999994</v>
      </c>
      <c r="S220" s="78"/>
      <c r="T220" s="78">
        <f>+T208+T201+T179</f>
        <v>61640.342999999993</v>
      </c>
      <c r="U220" s="78"/>
      <c r="V220" s="79"/>
      <c r="W220" s="80"/>
      <c r="X220" s="79"/>
      <c r="Y220" s="79"/>
      <c r="Z220" s="79"/>
      <c r="AA220" s="81"/>
      <c r="AB220" s="81"/>
      <c r="AC220" s="81"/>
      <c r="AD220" s="81"/>
      <c r="AE220" s="81"/>
      <c r="AF220" s="81"/>
    </row>
    <row r="221" spans="1:32" s="151" customFormat="1" ht="61.5" customHeight="1">
      <c r="A221" s="147">
        <f>+A220+A176+A140</f>
        <v>14</v>
      </c>
      <c r="B221" s="147">
        <f>+B220+B176+B140</f>
        <v>44</v>
      </c>
      <c r="C221" s="147"/>
      <c r="D221" s="147"/>
      <c r="E221" s="147"/>
      <c r="F221" s="147"/>
      <c r="G221" s="147"/>
      <c r="H221" s="147"/>
      <c r="I221" s="147"/>
      <c r="J221" s="147"/>
      <c r="K221" s="147"/>
      <c r="L221" s="147"/>
      <c r="M221" s="148">
        <f t="shared" ref="M221:R221" si="18">+M220+M176+M140</f>
        <v>502.21600000000001</v>
      </c>
      <c r="N221" s="148">
        <f t="shared" si="18"/>
        <v>575.10400000000004</v>
      </c>
      <c r="O221" s="148">
        <f t="shared" si="18"/>
        <v>629.86</v>
      </c>
      <c r="P221" s="148">
        <f t="shared" si="18"/>
        <v>26565.597999999998</v>
      </c>
      <c r="Q221" s="148">
        <f t="shared" si="18"/>
        <v>86508.104399999997</v>
      </c>
      <c r="R221" s="148">
        <f t="shared" si="18"/>
        <v>91106.299699999989</v>
      </c>
      <c r="S221" s="148"/>
      <c r="T221" s="148">
        <f>+T220+T176+T140</f>
        <v>205887.18210000001</v>
      </c>
      <c r="U221" s="147"/>
      <c r="V221" s="149"/>
      <c r="W221" s="149"/>
      <c r="X221" s="149"/>
      <c r="Y221" s="149"/>
      <c r="Z221" s="150"/>
      <c r="AA221" s="150"/>
      <c r="AB221" s="150"/>
      <c r="AC221" s="150"/>
      <c r="AD221" s="150"/>
      <c r="AE221" s="150"/>
    </row>
    <row r="222" spans="1:32" s="77" customFormat="1">
      <c r="A222" s="112"/>
      <c r="B222" s="112"/>
      <c r="C222" s="113"/>
      <c r="D222" s="114"/>
      <c r="E222" s="113"/>
      <c r="F222" s="113"/>
      <c r="G222" s="113"/>
      <c r="H222" s="113"/>
      <c r="I222" s="115"/>
      <c r="J222" s="116"/>
      <c r="K222" s="117"/>
      <c r="L222" s="113"/>
      <c r="M222" s="118"/>
      <c r="N222" s="118"/>
      <c r="O222" s="118"/>
      <c r="P222" s="118"/>
      <c r="Q222" s="118"/>
      <c r="R222" s="118"/>
      <c r="S222" s="118"/>
      <c r="T222" s="118"/>
      <c r="U222" s="119"/>
      <c r="V222" s="75"/>
      <c r="W222" s="75"/>
      <c r="X222" s="75"/>
      <c r="Y222" s="75"/>
      <c r="Z222" s="76"/>
      <c r="AA222" s="76"/>
      <c r="AB222" s="76"/>
      <c r="AC222" s="76"/>
      <c r="AD222" s="76"/>
      <c r="AE222" s="76"/>
    </row>
    <row r="223" spans="1:32" hidden="1">
      <c r="N223" s="125"/>
    </row>
    <row r="224" spans="1:32" hidden="1">
      <c r="N224" s="125"/>
    </row>
    <row r="225" spans="13:20" hidden="1">
      <c r="N225" s="125"/>
    </row>
    <row r="226" spans="13:20" hidden="1">
      <c r="N226" s="125"/>
    </row>
    <row r="227" spans="13:20" hidden="1">
      <c r="N227" s="125"/>
    </row>
    <row r="228" spans="13:20" hidden="1">
      <c r="M228" s="126"/>
      <c r="N228" s="126"/>
      <c r="O228" s="126"/>
      <c r="P228" s="126"/>
      <c r="Q228" s="126"/>
      <c r="R228" s="126"/>
      <c r="S228" s="126"/>
      <c r="T228" s="126"/>
    </row>
    <row r="229" spans="13:20" hidden="1">
      <c r="N229" s="125"/>
    </row>
    <row r="230" spans="13:20" hidden="1">
      <c r="N230" s="125"/>
    </row>
    <row r="231" spans="13:20" hidden="1">
      <c r="N231" s="125"/>
    </row>
    <row r="232" spans="13:20" hidden="1">
      <c r="N232" s="125"/>
    </row>
    <row r="233" spans="13:20" hidden="1">
      <c r="N233" s="125"/>
    </row>
    <row r="234" spans="13:20" hidden="1">
      <c r="N234" s="125"/>
    </row>
    <row r="235" spans="13:20" hidden="1">
      <c r="N235" s="125"/>
    </row>
    <row r="236" spans="13:20" hidden="1">
      <c r="N236" s="125"/>
    </row>
    <row r="237" spans="13:20" hidden="1">
      <c r="N237" s="125"/>
    </row>
    <row r="238" spans="13:20" hidden="1">
      <c r="N238" s="125"/>
    </row>
    <row r="239" spans="13:20" hidden="1">
      <c r="N239" s="125"/>
    </row>
    <row r="240" spans="13:20">
      <c r="N240" s="125"/>
    </row>
    <row r="241" spans="13:20">
      <c r="N241" s="125"/>
    </row>
    <row r="242" spans="13:20">
      <c r="M242" s="174"/>
      <c r="N242" s="174"/>
      <c r="O242" s="174"/>
      <c r="P242" s="174"/>
      <c r="Q242" s="174"/>
      <c r="R242" s="174"/>
      <c r="S242" s="174"/>
      <c r="T242" s="174"/>
    </row>
    <row r="243" spans="13:20">
      <c r="N243" s="125"/>
    </row>
    <row r="244" spans="13:20">
      <c r="N244" s="125"/>
    </row>
    <row r="245" spans="13:20">
      <c r="N245" s="125"/>
    </row>
    <row r="246" spans="13:20">
      <c r="N246" s="125"/>
    </row>
    <row r="247" spans="13:20">
      <c r="N247" s="125"/>
    </row>
    <row r="248" spans="13:20">
      <c r="N248" s="125"/>
    </row>
    <row r="249" spans="13:20">
      <c r="N249" s="125"/>
    </row>
    <row r="250" spans="13:20">
      <c r="N250" s="125"/>
    </row>
    <row r="251" spans="13:20">
      <c r="N251" s="125"/>
    </row>
    <row r="252" spans="13:20">
      <c r="N252" s="125"/>
    </row>
    <row r="253" spans="13:20">
      <c r="N253" s="125"/>
    </row>
    <row r="254" spans="13:20">
      <c r="N254" s="125"/>
    </row>
    <row r="255" spans="13:20">
      <c r="N255" s="125"/>
    </row>
    <row r="256" spans="13:20">
      <c r="N256" s="125"/>
    </row>
    <row r="257" spans="14:14">
      <c r="N257" s="125"/>
    </row>
    <row r="258" spans="14:14">
      <c r="N258" s="125"/>
    </row>
    <row r="259" spans="14:14">
      <c r="N259" s="125"/>
    </row>
    <row r="260" spans="14:14">
      <c r="N260" s="125"/>
    </row>
    <row r="261" spans="14:14">
      <c r="N261" s="125"/>
    </row>
    <row r="262" spans="14:14">
      <c r="N262" s="125"/>
    </row>
    <row r="263" spans="14:14">
      <c r="N263" s="125"/>
    </row>
    <row r="264" spans="14:14">
      <c r="N264" s="125"/>
    </row>
    <row r="265" spans="14:14">
      <c r="N265" s="125"/>
    </row>
    <row r="266" spans="14:14">
      <c r="N266" s="125"/>
    </row>
    <row r="267" spans="14:14">
      <c r="N267" s="125"/>
    </row>
    <row r="268" spans="14:14">
      <c r="N268" s="125"/>
    </row>
    <row r="269" spans="14:14">
      <c r="N269" s="125"/>
    </row>
    <row r="270" spans="14:14">
      <c r="N270" s="125"/>
    </row>
    <row r="271" spans="14:14">
      <c r="N271" s="125"/>
    </row>
    <row r="272" spans="14:14">
      <c r="N272" s="125"/>
    </row>
    <row r="273" spans="14:14">
      <c r="N273" s="125"/>
    </row>
    <row r="274" spans="14:14">
      <c r="N274" s="125"/>
    </row>
    <row r="275" spans="14:14">
      <c r="N275" s="125"/>
    </row>
    <row r="276" spans="14:14">
      <c r="N276" s="125"/>
    </row>
    <row r="277" spans="14:14">
      <c r="N277" s="125"/>
    </row>
    <row r="278" spans="14:14">
      <c r="N278" s="125"/>
    </row>
    <row r="279" spans="14:14">
      <c r="N279" s="125"/>
    </row>
    <row r="280" spans="14:14">
      <c r="N280" s="125"/>
    </row>
    <row r="281" spans="14:14">
      <c r="N281" s="125"/>
    </row>
    <row r="282" spans="14:14">
      <c r="N282" s="125"/>
    </row>
    <row r="283" spans="14:14">
      <c r="N283" s="125"/>
    </row>
    <row r="284" spans="14:14">
      <c r="N284" s="125"/>
    </row>
    <row r="285" spans="14:14">
      <c r="N285" s="125"/>
    </row>
    <row r="286" spans="14:14">
      <c r="N286" s="125"/>
    </row>
    <row r="287" spans="14:14">
      <c r="N287" s="125"/>
    </row>
    <row r="288" spans="14:14">
      <c r="N288" s="125"/>
    </row>
    <row r="289" spans="14:14">
      <c r="N289" s="125"/>
    </row>
    <row r="290" spans="14:14">
      <c r="N290" s="125"/>
    </row>
    <row r="291" spans="14:14">
      <c r="N291" s="125"/>
    </row>
    <row r="292" spans="14:14">
      <c r="N292" s="125"/>
    </row>
    <row r="293" spans="14:14">
      <c r="N293" s="125"/>
    </row>
    <row r="294" spans="14:14">
      <c r="N294" s="125"/>
    </row>
    <row r="295" spans="14:14">
      <c r="N295" s="125"/>
    </row>
    <row r="296" spans="14:14">
      <c r="N296" s="125"/>
    </row>
    <row r="297" spans="14:14">
      <c r="N297" s="125"/>
    </row>
    <row r="298" spans="14:14">
      <c r="N298" s="125"/>
    </row>
    <row r="299" spans="14:14">
      <c r="N299" s="125"/>
    </row>
    <row r="300" spans="14:14">
      <c r="N300" s="125"/>
    </row>
    <row r="301" spans="14:14">
      <c r="N301" s="125"/>
    </row>
    <row r="302" spans="14:14">
      <c r="N302" s="125"/>
    </row>
    <row r="303" spans="14:14">
      <c r="N303" s="125"/>
    </row>
    <row r="304" spans="14:14">
      <c r="N304" s="125"/>
    </row>
    <row r="305" spans="14:14">
      <c r="N305" s="125"/>
    </row>
    <row r="306" spans="14:14">
      <c r="N306" s="125"/>
    </row>
    <row r="307" spans="14:14">
      <c r="N307" s="125"/>
    </row>
    <row r="308" spans="14:14">
      <c r="N308" s="125"/>
    </row>
    <row r="309" spans="14:14">
      <c r="N309" s="125"/>
    </row>
    <row r="310" spans="14:14">
      <c r="N310" s="125"/>
    </row>
    <row r="311" spans="14:14">
      <c r="N311" s="125"/>
    </row>
    <row r="312" spans="14:14">
      <c r="N312" s="125"/>
    </row>
    <row r="313" spans="14:14">
      <c r="N313" s="125"/>
    </row>
    <row r="314" spans="14:14">
      <c r="N314" s="125"/>
    </row>
    <row r="315" spans="14:14">
      <c r="N315" s="125"/>
    </row>
    <row r="316" spans="14:14">
      <c r="N316" s="125"/>
    </row>
    <row r="317" spans="14:14">
      <c r="N317" s="125"/>
    </row>
    <row r="318" spans="14:14">
      <c r="N318" s="125"/>
    </row>
    <row r="319" spans="14:14">
      <c r="N319" s="125"/>
    </row>
    <row r="320" spans="14:14">
      <c r="N320" s="125"/>
    </row>
    <row r="321" spans="14:14">
      <c r="N321" s="125"/>
    </row>
    <row r="322" spans="14:14">
      <c r="N322" s="125"/>
    </row>
    <row r="323" spans="14:14">
      <c r="N323" s="125"/>
    </row>
    <row r="324" spans="14:14">
      <c r="N324" s="125"/>
    </row>
    <row r="325" spans="14:14">
      <c r="N325" s="125"/>
    </row>
    <row r="326" spans="14:14">
      <c r="N326" s="125"/>
    </row>
    <row r="327" spans="14:14">
      <c r="N327" s="125"/>
    </row>
    <row r="328" spans="14:14">
      <c r="N328" s="125"/>
    </row>
    <row r="329" spans="14:14">
      <c r="N329" s="125"/>
    </row>
    <row r="330" spans="14:14">
      <c r="N330" s="125"/>
    </row>
    <row r="331" spans="14:14">
      <c r="N331" s="125"/>
    </row>
    <row r="332" spans="14:14">
      <c r="N332" s="125"/>
    </row>
    <row r="333" spans="14:14">
      <c r="N333" s="125"/>
    </row>
    <row r="334" spans="14:14">
      <c r="N334" s="125"/>
    </row>
    <row r="335" spans="14:14">
      <c r="N335" s="125"/>
    </row>
    <row r="336" spans="14:14">
      <c r="N336" s="125"/>
    </row>
    <row r="337" spans="14:14">
      <c r="N337" s="125"/>
    </row>
    <row r="338" spans="14:14">
      <c r="N338" s="125"/>
    </row>
    <row r="339" spans="14:14">
      <c r="N339" s="125"/>
    </row>
    <row r="340" spans="14:14">
      <c r="N340" s="125"/>
    </row>
    <row r="341" spans="14:14">
      <c r="N341" s="125"/>
    </row>
    <row r="342" spans="14:14">
      <c r="N342" s="125"/>
    </row>
    <row r="343" spans="14:14">
      <c r="N343" s="125"/>
    </row>
    <row r="344" spans="14:14">
      <c r="N344" s="125"/>
    </row>
    <row r="345" spans="14:14">
      <c r="N345" s="125"/>
    </row>
    <row r="346" spans="14:14">
      <c r="N346" s="125"/>
    </row>
    <row r="347" spans="14:14">
      <c r="N347" s="125"/>
    </row>
    <row r="348" spans="14:14">
      <c r="N348" s="125"/>
    </row>
    <row r="349" spans="14:14">
      <c r="N349" s="125"/>
    </row>
    <row r="350" spans="14:14">
      <c r="N350" s="125"/>
    </row>
    <row r="351" spans="14:14">
      <c r="N351" s="125"/>
    </row>
    <row r="352" spans="14:14">
      <c r="N352" s="125"/>
    </row>
    <row r="353" spans="14:14">
      <c r="N353" s="125"/>
    </row>
    <row r="354" spans="14:14">
      <c r="N354" s="125"/>
    </row>
    <row r="355" spans="14:14">
      <c r="N355" s="125"/>
    </row>
    <row r="356" spans="14:14">
      <c r="N356" s="125"/>
    </row>
    <row r="357" spans="14:14">
      <c r="N357" s="125"/>
    </row>
    <row r="358" spans="14:14">
      <c r="N358" s="125"/>
    </row>
    <row r="359" spans="14:14">
      <c r="N359" s="125"/>
    </row>
    <row r="360" spans="14:14">
      <c r="N360" s="125"/>
    </row>
    <row r="361" spans="14:14">
      <c r="N361" s="125"/>
    </row>
    <row r="362" spans="14:14">
      <c r="N362" s="125"/>
    </row>
    <row r="363" spans="14:14">
      <c r="N363" s="125"/>
    </row>
    <row r="364" spans="14:14">
      <c r="N364" s="125"/>
    </row>
    <row r="365" spans="14:14">
      <c r="N365" s="125"/>
    </row>
    <row r="366" spans="14:14">
      <c r="N366" s="125"/>
    </row>
    <row r="367" spans="14:14">
      <c r="N367" s="125"/>
    </row>
    <row r="368" spans="14:14">
      <c r="N368" s="125"/>
    </row>
    <row r="369" spans="14:14">
      <c r="N369" s="125"/>
    </row>
    <row r="370" spans="14:14">
      <c r="N370" s="125"/>
    </row>
    <row r="371" spans="14:14">
      <c r="N371" s="125"/>
    </row>
    <row r="372" spans="14:14">
      <c r="N372" s="125"/>
    </row>
    <row r="373" spans="14:14">
      <c r="N373" s="125"/>
    </row>
    <row r="374" spans="14:14">
      <c r="N374" s="125"/>
    </row>
    <row r="375" spans="14:14">
      <c r="N375" s="125"/>
    </row>
    <row r="376" spans="14:14">
      <c r="N376" s="125"/>
    </row>
    <row r="377" spans="14:14">
      <c r="N377" s="125"/>
    </row>
    <row r="378" spans="14:14">
      <c r="N378" s="125"/>
    </row>
    <row r="379" spans="14:14">
      <c r="N379" s="125"/>
    </row>
    <row r="380" spans="14:14">
      <c r="N380" s="125"/>
    </row>
    <row r="381" spans="14:14">
      <c r="N381" s="125"/>
    </row>
    <row r="382" spans="14:14">
      <c r="N382" s="125"/>
    </row>
    <row r="383" spans="14:14">
      <c r="N383" s="125"/>
    </row>
    <row r="384" spans="14:14">
      <c r="N384" s="125"/>
    </row>
    <row r="385" spans="14:14">
      <c r="N385" s="125"/>
    </row>
    <row r="386" spans="14:14">
      <c r="N386" s="125"/>
    </row>
    <row r="387" spans="14:14">
      <c r="N387" s="125"/>
    </row>
    <row r="388" spans="14:14">
      <c r="N388" s="125"/>
    </row>
    <row r="389" spans="14:14">
      <c r="N389" s="125"/>
    </row>
    <row r="390" spans="14:14">
      <c r="N390" s="125"/>
    </row>
    <row r="391" spans="14:14">
      <c r="N391" s="125"/>
    </row>
    <row r="392" spans="14:14">
      <c r="N392" s="125"/>
    </row>
    <row r="393" spans="14:14">
      <c r="N393" s="125"/>
    </row>
    <row r="394" spans="14:14">
      <c r="N394" s="125"/>
    </row>
    <row r="395" spans="14:14">
      <c r="N395" s="125"/>
    </row>
    <row r="396" spans="14:14">
      <c r="N396" s="125"/>
    </row>
    <row r="397" spans="14:14">
      <c r="N397" s="125"/>
    </row>
    <row r="398" spans="14:14">
      <c r="N398" s="125"/>
    </row>
    <row r="399" spans="14:14">
      <c r="N399" s="125"/>
    </row>
    <row r="400" spans="14:14">
      <c r="N400" s="125"/>
    </row>
    <row r="401" spans="14:14">
      <c r="N401" s="125"/>
    </row>
    <row r="402" spans="14:14">
      <c r="N402" s="125"/>
    </row>
    <row r="403" spans="14:14">
      <c r="N403" s="125"/>
    </row>
    <row r="404" spans="14:14">
      <c r="N404" s="125"/>
    </row>
    <row r="405" spans="14:14">
      <c r="N405" s="125"/>
    </row>
    <row r="406" spans="14:14">
      <c r="N406" s="125"/>
    </row>
    <row r="407" spans="14:14">
      <c r="N407" s="125"/>
    </row>
    <row r="408" spans="14:14">
      <c r="N408" s="125"/>
    </row>
    <row r="409" spans="14:14">
      <c r="N409" s="125"/>
    </row>
    <row r="410" spans="14:14">
      <c r="N410" s="125"/>
    </row>
    <row r="411" spans="14:14">
      <c r="N411" s="125"/>
    </row>
    <row r="412" spans="14:14">
      <c r="N412" s="125"/>
    </row>
    <row r="413" spans="14:14">
      <c r="N413" s="125"/>
    </row>
    <row r="414" spans="14:14">
      <c r="N414" s="125"/>
    </row>
    <row r="415" spans="14:14">
      <c r="N415" s="125"/>
    </row>
  </sheetData>
  <mergeCells count="40">
    <mergeCell ref="J18:J25"/>
    <mergeCell ref="C5:C7"/>
    <mergeCell ref="S6:S7"/>
    <mergeCell ref="R6:R7"/>
    <mergeCell ref="L6:L7"/>
    <mergeCell ref="I6:I7"/>
    <mergeCell ref="D5:D7"/>
    <mergeCell ref="J6:J7"/>
    <mergeCell ref="J215:J219"/>
    <mergeCell ref="N6:N7"/>
    <mergeCell ref="O6:O7"/>
    <mergeCell ref="A107:U107"/>
    <mergeCell ref="A8:U8"/>
    <mergeCell ref="A142:U142"/>
    <mergeCell ref="E5:E7"/>
    <mergeCell ref="A141:U141"/>
    <mergeCell ref="A207:U207"/>
    <mergeCell ref="B180:B199"/>
    <mergeCell ref="A180:A199"/>
    <mergeCell ref="A177:U177"/>
    <mergeCell ref="A178:U178"/>
    <mergeCell ref="B5:B7"/>
    <mergeCell ref="A152:U152"/>
    <mergeCell ref="A200:U200"/>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04.06.2026</vt:lpstr>
      <vt:lpstr>'04.06.2026'!Заголовки_для_печати</vt:lpstr>
      <vt:lpstr>'04.06.2026'!Область_печати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2026-07-02T11:24:15Z</dcterms:modified>
</cp:coreProperties>
</file>